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4625" activeTab="3"/>
  </bookViews>
  <sheets>
    <sheet name="TEK HELİS DİŞLİ " sheetId="1" r:id="rId1"/>
    <sheet name="ÇİFT HELİS DİŞLİ" sheetId="2" r:id="rId2"/>
    <sheet name="TEK DÜZ DİŞLİ" sheetId="3" r:id="rId3"/>
    <sheet name="ÇİFT DÜZ DİŞLİ" sheetId="4" r:id="rId4"/>
  </sheets>
  <definedNames/>
  <calcPr fullCalcOnLoad="1"/>
</workbook>
</file>

<file path=xl/sharedStrings.xml><?xml version="1.0" encoding="utf-8"?>
<sst xmlns="http://schemas.openxmlformats.org/spreadsheetml/2006/main" count="274" uniqueCount="113">
  <si>
    <t>α</t>
  </si>
  <si>
    <t>M</t>
  </si>
  <si>
    <r>
      <t>Z</t>
    </r>
    <r>
      <rPr>
        <vertAlign val="subscript"/>
        <sz val="10"/>
        <rFont val="Arial Tur"/>
        <family val="0"/>
      </rPr>
      <t>1</t>
    </r>
  </si>
  <si>
    <r>
      <t>Z</t>
    </r>
    <r>
      <rPr>
        <vertAlign val="subscript"/>
        <sz val="10"/>
        <rFont val="Arial Tur"/>
        <family val="0"/>
      </rPr>
      <t>2</t>
    </r>
  </si>
  <si>
    <r>
      <t>Do</t>
    </r>
    <r>
      <rPr>
        <vertAlign val="subscript"/>
        <sz val="10"/>
        <rFont val="Arial Tur"/>
        <family val="0"/>
      </rPr>
      <t>1hesap</t>
    </r>
  </si>
  <si>
    <r>
      <t>Do</t>
    </r>
    <r>
      <rPr>
        <vertAlign val="subscript"/>
        <sz val="10"/>
        <rFont val="Arial Tur"/>
        <family val="0"/>
      </rPr>
      <t>2hesap</t>
    </r>
  </si>
  <si>
    <r>
      <t>C</t>
    </r>
    <r>
      <rPr>
        <vertAlign val="subscript"/>
        <sz val="10"/>
        <rFont val="Arial Tur"/>
        <family val="0"/>
      </rPr>
      <t>hesap</t>
    </r>
  </si>
  <si>
    <t>Y</t>
  </si>
  <si>
    <r>
      <t>h</t>
    </r>
    <r>
      <rPr>
        <vertAlign val="subscript"/>
        <sz val="10"/>
        <rFont val="Arial Tur"/>
        <family val="0"/>
      </rPr>
      <t>a1</t>
    </r>
  </si>
  <si>
    <r>
      <t>h</t>
    </r>
    <r>
      <rPr>
        <vertAlign val="subscript"/>
        <sz val="10"/>
        <rFont val="Arial Tur"/>
        <family val="0"/>
      </rPr>
      <t>a2</t>
    </r>
  </si>
  <si>
    <r>
      <t>X</t>
    </r>
    <r>
      <rPr>
        <vertAlign val="subscript"/>
        <sz val="10"/>
        <rFont val="Arial Tur"/>
        <family val="0"/>
      </rPr>
      <t>1</t>
    </r>
  </si>
  <si>
    <r>
      <t>X</t>
    </r>
    <r>
      <rPr>
        <vertAlign val="subscript"/>
        <sz val="10"/>
        <rFont val="Arial Tur"/>
        <family val="0"/>
      </rPr>
      <t>2</t>
    </r>
  </si>
  <si>
    <r>
      <t>C</t>
    </r>
    <r>
      <rPr>
        <vertAlign val="subscript"/>
        <sz val="10"/>
        <rFont val="Arial Tur"/>
        <family val="0"/>
      </rPr>
      <t>ölçülen</t>
    </r>
  </si>
  <si>
    <r>
      <t>H</t>
    </r>
    <r>
      <rPr>
        <vertAlign val="subscript"/>
        <sz val="10"/>
        <rFont val="Arial Tur"/>
        <family val="0"/>
      </rPr>
      <t>diş yüksekliği</t>
    </r>
  </si>
  <si>
    <r>
      <t>D</t>
    </r>
    <r>
      <rPr>
        <vertAlign val="subscript"/>
        <sz val="10"/>
        <rFont val="Arial Tur"/>
        <family val="0"/>
      </rPr>
      <t>t1 taksimat dairesi</t>
    </r>
  </si>
  <si>
    <r>
      <t>D</t>
    </r>
    <r>
      <rPr>
        <vertAlign val="subscript"/>
        <sz val="10"/>
        <rFont val="Arial Tur"/>
        <family val="0"/>
      </rPr>
      <t>t2 taksimat dairesi</t>
    </r>
  </si>
  <si>
    <r>
      <t>S1</t>
    </r>
    <r>
      <rPr>
        <vertAlign val="subscript"/>
        <sz val="10"/>
        <rFont val="Arial Tur"/>
        <family val="0"/>
      </rPr>
      <t>arada ölçülen diş sayısı</t>
    </r>
  </si>
  <si>
    <r>
      <t>S2</t>
    </r>
    <r>
      <rPr>
        <vertAlign val="subscript"/>
        <sz val="10"/>
        <rFont val="Arial Tur"/>
        <family val="0"/>
      </rPr>
      <t>arada ölçülen diş sayısı</t>
    </r>
  </si>
  <si>
    <r>
      <t xml:space="preserve">W1 </t>
    </r>
    <r>
      <rPr>
        <vertAlign val="subscript"/>
        <sz val="10"/>
        <rFont val="Arial Tur"/>
        <family val="0"/>
      </rPr>
      <t>kirişsel ölçü</t>
    </r>
  </si>
  <si>
    <r>
      <t>Do</t>
    </r>
    <r>
      <rPr>
        <vertAlign val="subscript"/>
        <sz val="10"/>
        <rFont val="Arial Tur"/>
        <family val="0"/>
      </rPr>
      <t>1 ölçülen dış çap</t>
    </r>
  </si>
  <si>
    <r>
      <t>Do</t>
    </r>
    <r>
      <rPr>
        <vertAlign val="subscript"/>
        <sz val="10"/>
        <rFont val="Arial Tur"/>
        <family val="0"/>
      </rPr>
      <t>2 ölçülen dış çap</t>
    </r>
  </si>
  <si>
    <r>
      <t>inv</t>
    </r>
    <r>
      <rPr>
        <sz val="10"/>
        <rFont val="Arial"/>
        <family val="0"/>
      </rPr>
      <t>α</t>
    </r>
  </si>
  <si>
    <t>tan(α)</t>
  </si>
  <si>
    <t>Cos(α)</t>
  </si>
  <si>
    <t>Sin(α)</t>
  </si>
  <si>
    <r>
      <t xml:space="preserve">W2 </t>
    </r>
    <r>
      <rPr>
        <vertAlign val="subscript"/>
        <sz val="10"/>
        <rFont val="Arial Tur"/>
        <family val="0"/>
      </rPr>
      <t>kirişsel ölçü</t>
    </r>
  </si>
  <si>
    <r>
      <t>D</t>
    </r>
    <r>
      <rPr>
        <vertAlign val="subscript"/>
        <sz val="10"/>
        <rFont val="Arial Tur"/>
        <family val="0"/>
      </rPr>
      <t>i1 diş dibi çapı</t>
    </r>
  </si>
  <si>
    <r>
      <t>D</t>
    </r>
    <r>
      <rPr>
        <vertAlign val="subscript"/>
        <sz val="10"/>
        <rFont val="Arial Tur"/>
        <family val="0"/>
      </rPr>
      <t>i2 diş dibi çapı</t>
    </r>
  </si>
  <si>
    <t>DİŞ SAYISI (Z)</t>
  </si>
  <si>
    <t>PİNYON</t>
  </si>
  <si>
    <t>ÇARK</t>
  </si>
  <si>
    <r>
      <t>KAVRAMA AÇISI (</t>
    </r>
    <r>
      <rPr>
        <b/>
        <sz val="10"/>
        <rFont val="Arial"/>
        <family val="0"/>
      </rPr>
      <t>α</t>
    </r>
    <r>
      <rPr>
        <b/>
        <sz val="10"/>
        <rFont val="Arial Tur"/>
        <family val="0"/>
      </rPr>
      <t>)</t>
    </r>
  </si>
  <si>
    <t>EKSEN MESAFESİ (C )</t>
  </si>
  <si>
    <r>
      <t>DİŞ ÜSTÜ ÇAPI (D</t>
    </r>
    <r>
      <rPr>
        <b/>
        <vertAlign val="subscript"/>
        <sz val="10"/>
        <rFont val="Arial Tur"/>
        <family val="0"/>
      </rPr>
      <t>O</t>
    </r>
    <r>
      <rPr>
        <b/>
        <sz val="10"/>
        <rFont val="Arial Tur"/>
        <family val="0"/>
      </rPr>
      <t>)</t>
    </r>
  </si>
  <si>
    <t>DÜZ DİŞLİ HESAP TABLOSU</t>
  </si>
  <si>
    <r>
      <t>TAKSİMAT DAİRESİ ÇAPI (D</t>
    </r>
    <r>
      <rPr>
        <b/>
        <vertAlign val="subscript"/>
        <sz val="10"/>
        <rFont val="Arial Tur"/>
        <family val="0"/>
      </rPr>
      <t>t</t>
    </r>
    <r>
      <rPr>
        <b/>
        <sz val="10"/>
        <rFont val="Arial Tur"/>
        <family val="0"/>
      </rPr>
      <t>)</t>
    </r>
  </si>
  <si>
    <r>
      <t>DİŞ DİBİ ÇAPI (D</t>
    </r>
    <r>
      <rPr>
        <b/>
        <vertAlign val="subscript"/>
        <sz val="10"/>
        <rFont val="Arial Tur"/>
        <family val="0"/>
      </rPr>
      <t>i</t>
    </r>
    <r>
      <rPr>
        <b/>
        <sz val="10"/>
        <rFont val="Arial Tur"/>
        <family val="0"/>
      </rPr>
      <t>)</t>
    </r>
  </si>
  <si>
    <t>DİŞ YÜKSEKLİĞİ (H)</t>
  </si>
  <si>
    <t>ÖLÇÜLECEK DİŞ SAYISI (S)</t>
  </si>
  <si>
    <t>KİRİŞSEL ÖLÇÜ (W)</t>
  </si>
  <si>
    <t xml:space="preserve">   GİRİŞ DEĞERLERİ</t>
  </si>
  <si>
    <t>PROFİL KAYDIRMA (X)</t>
  </si>
  <si>
    <t>Not: Ondalıklı değerler için virgül kullanılacaktır.</t>
  </si>
  <si>
    <t xml:space="preserve">   HESAP DEĞERLERİ</t>
  </si>
  <si>
    <t>Yaklaşık modül</t>
  </si>
  <si>
    <t>Eğer Modül bilinmiyorsa
Büyük olan dişlinin dış çapı ve diş sayısı aşağıdaki tabloya girilerek  çıkan yaklaşık modüle en yakın standart modül tablodan seçilmeli ve soldaki tabloda modül değeri olarak girilmelidir</t>
  </si>
  <si>
    <t>Diş sayısı (Z)</t>
  </si>
  <si>
    <t>Dış çap (Do)</t>
  </si>
  <si>
    <t>STANDART METRİK MODÜLLER</t>
  </si>
  <si>
    <t>M (mm)</t>
  </si>
  <si>
    <t>Yandaki standart metrik modul tablosunda sarı boyalı olan modüller en sık kullanılan modüllerdir.
Çok gerekmedikçe diğer modüller kullanılmamalıdır</t>
  </si>
  <si>
    <t>HELİS AÇISI (β)</t>
  </si>
  <si>
    <t>β  HELİS AÇISI</t>
  </si>
  <si>
    <t>Mn  NORMAL MODÜL</t>
  </si>
  <si>
    <t>Ma ALIN MODÜLÜ</t>
  </si>
  <si>
    <t>HELİS DİŞLİ HESAP TABLOSU</t>
  </si>
  <si>
    <r>
      <t>MODÜL (M</t>
    </r>
    <r>
      <rPr>
        <b/>
        <vertAlign val="subscript"/>
        <sz val="10"/>
        <rFont val="Arial Tur"/>
        <family val="0"/>
      </rPr>
      <t>n</t>
    </r>
    <r>
      <rPr>
        <b/>
        <sz val="10"/>
        <rFont val="Arial Tur"/>
        <family val="0"/>
      </rPr>
      <t>)</t>
    </r>
  </si>
  <si>
    <r>
      <t>ALIN MODÜLÜ (M</t>
    </r>
    <r>
      <rPr>
        <b/>
        <vertAlign val="subscript"/>
        <sz val="10"/>
        <rFont val="Arial Tur"/>
        <family val="0"/>
      </rPr>
      <t>a</t>
    </r>
    <r>
      <rPr>
        <b/>
        <sz val="10"/>
        <rFont val="Arial Tur"/>
        <family val="0"/>
      </rPr>
      <t>)</t>
    </r>
  </si>
  <si>
    <t>X profil kaydırma faktörü</t>
  </si>
  <si>
    <t>β  Helis açısı</t>
  </si>
  <si>
    <t>Ma</t>
  </si>
  <si>
    <t>MODÜL (Mn)</t>
  </si>
  <si>
    <t>ALIN MODÜLÜ (Ma)</t>
  </si>
  <si>
    <t>HELİS YÖNÜ</t>
  </si>
  <si>
    <t>SAĞ</t>
  </si>
  <si>
    <t>SOL</t>
  </si>
  <si>
    <t>DİŞ YÜKSEKLİĞİ (h)</t>
  </si>
  <si>
    <t>İki diş üstünden ölçü Da</t>
  </si>
  <si>
    <t>DİŞ DİBİ ÇAPI (Di)</t>
  </si>
  <si>
    <t>İki diş arası mesafe T</t>
  </si>
  <si>
    <t>MODÜL M</t>
  </si>
  <si>
    <t>TABLO 1</t>
  </si>
  <si>
    <t>TABLO 2</t>
  </si>
  <si>
    <t>TABLO 3</t>
  </si>
  <si>
    <t xml:space="preserve">
AÇIKLAMA
Eğer sadece bir dişli elde varsa ve karşılıklı çalışan dişlinin bilgileri yoksa ve Eğer ölçülen dişli dış çapı hesaplanan tashihsiz dış çaptan farklı ise profil kaydırma faktörünü (tashih) bulmak için bu tablolar kullanılır.
Dişlide tashih varsa tek dişliden alınan ölçüler ile yapılan hesaplamalar hassas olmayabilir. Bu nedenle karşılıklı çalışan dişli ve eksenler arası ölçünün alınması daha sağlıklı hesap için gerekmektedir.
Dişliden ölçülecek temel değerler, diş sayısı, dış çap (Do), diş dibi çapı (Di) ve helis açısıdır (β)
Eğer diş sayısı çift ise TABLO 1  direkt kullanılır.
Diş sayısı tek ise önce TABLO 2 kullanılarak Dış çap (Do) ve Diş dibi çapı (Di) hesaplanarak TABLO 1 de kullanılır.
Eldeki dişlinin Modülü bilinmiyorsa önce TALO 3 ile Modül belirlenerek TABLO 1 ve 2 de kullanılır
Bir diğer alınacak önemli ölçü ise kirişsel ölçü W dir. Bu ölçü helis açısına dik yönde alınmalıdır.
Kirişsel ölçü için önce kaç dişin dıştan dışa ölçüleceği tablodan hesap edilmeli ve o sayıdaki ölçü değer olarak girilmelidir.
</t>
  </si>
  <si>
    <t>Dıştan diş dibine ölçü Db</t>
  </si>
  <si>
    <t>Eğer diş sayısı TEK ise Do dış çapı ve Di diş dibi çapını hassas ölçmek mümkün olmaz.
Bu durumda aşağıdaki ölçüler girilerek 
Dış çap ve Diş dibi çapının hesabı yapılarak
TABLO 1 de girilmelidir.
Çift sayılı dişlerde ise ölçü direkt soldaki tabloda girilmeli</t>
  </si>
  <si>
    <t>DİŞ ÜSTÜ ÇAPI (Do)</t>
  </si>
  <si>
    <t>DİŞ BAŞI YÜKSEKLİĞİ (ha)</t>
  </si>
  <si>
    <t>DİŞ DİBİ YÜKSEKLİĞİ (hf)</t>
  </si>
  <si>
    <t>TABAN DAİRESİ ÇAPI (Db)</t>
  </si>
  <si>
    <t>Eğer diş sayısı TEK ise Do dış çapı ve Di diş dibi çapını hassas ölçmek mümkün olmaz.
Bu durumda aşağıdaki ölçüler girilerek 
Dış çap ve Diş dibi çapının hesabı yapılarak
TABLO 1 de girilmelidir.
Çift sayılı dişlerde ise ölçü direkt soldaki tabloda girilm</t>
  </si>
  <si>
    <t>DİŞ BAŞI YÜKSEKLİĞİ (Ha)</t>
  </si>
  <si>
    <t>DİŞ DİBİ YÜKSEKLİĞİ (Hf)</t>
  </si>
  <si>
    <r>
      <t>RADYAL BASINÇ AÇISI (</t>
    </r>
    <r>
      <rPr>
        <sz val="10"/>
        <rFont val="Arial"/>
        <family val="0"/>
      </rPr>
      <t>α</t>
    </r>
    <r>
      <rPr>
        <vertAlign val="subscript"/>
        <sz val="10"/>
        <rFont val="Arial Tur"/>
        <family val="0"/>
      </rPr>
      <t>t</t>
    </r>
    <r>
      <rPr>
        <sz val="10"/>
        <rFont val="Arial Tur"/>
        <family val="0"/>
      </rPr>
      <t>)</t>
    </r>
  </si>
  <si>
    <t>YUVARLANMA DAİRESİ ÇAPI (Dy)</t>
  </si>
  <si>
    <r>
      <t>KAVRAMA AÇISI (α</t>
    </r>
    <r>
      <rPr>
        <vertAlign val="subscript"/>
        <sz val="10"/>
        <rFont val="Arial"/>
        <family val="2"/>
      </rPr>
      <t xml:space="preserve">n </t>
    </r>
    <r>
      <rPr>
        <sz val="10"/>
        <rFont val="Arial"/>
        <family val="2"/>
      </rPr>
      <t>)</t>
    </r>
  </si>
  <si>
    <r>
      <t>tan(α</t>
    </r>
    <r>
      <rPr>
        <vertAlign val="subscript"/>
        <sz val="10"/>
        <rFont val="Arial"/>
        <family val="2"/>
      </rPr>
      <t>n</t>
    </r>
    <r>
      <rPr>
        <sz val="10"/>
        <rFont val="Arial"/>
        <family val="0"/>
      </rPr>
      <t>)</t>
    </r>
  </si>
  <si>
    <r>
      <t>inv</t>
    </r>
    <r>
      <rPr>
        <sz val="10"/>
        <rFont val="Arial"/>
        <family val="0"/>
      </rPr>
      <t>α</t>
    </r>
    <r>
      <rPr>
        <vertAlign val="subscript"/>
        <sz val="10"/>
        <rFont val="Arial"/>
        <family val="2"/>
      </rPr>
      <t>n</t>
    </r>
  </si>
  <si>
    <r>
      <t>inv</t>
    </r>
    <r>
      <rPr>
        <sz val="10"/>
        <rFont val="Arial"/>
        <family val="0"/>
      </rPr>
      <t>α</t>
    </r>
    <r>
      <rPr>
        <vertAlign val="subscript"/>
        <sz val="10"/>
        <rFont val="Arial"/>
        <family val="2"/>
      </rPr>
      <t>wt</t>
    </r>
  </si>
  <si>
    <r>
      <t>involute radyal basınç açısı</t>
    </r>
    <r>
      <rPr>
        <b/>
        <sz val="10"/>
        <rFont val="Arial Tur"/>
        <family val="0"/>
      </rPr>
      <t xml:space="preserve"> inv</t>
    </r>
    <r>
      <rPr>
        <b/>
        <sz val="10"/>
        <rFont val="Arial"/>
        <family val="0"/>
      </rPr>
      <t>α</t>
    </r>
    <r>
      <rPr>
        <b/>
        <vertAlign val="subscript"/>
        <sz val="10"/>
        <rFont val="Arial"/>
        <family val="2"/>
      </rPr>
      <t>t</t>
    </r>
  </si>
  <si>
    <t>Radyan birimler</t>
  </si>
  <si>
    <t>20 derece üstü
artış değeri</t>
  </si>
  <si>
    <r>
      <t>Radyal working pressure angle α</t>
    </r>
    <r>
      <rPr>
        <vertAlign val="subscript"/>
        <sz val="10"/>
        <rFont val="Arial"/>
        <family val="2"/>
      </rPr>
      <t>wt</t>
    </r>
  </si>
  <si>
    <t>0,0149-0,0935</t>
  </si>
  <si>
    <t>K</t>
  </si>
  <si>
    <t>N</t>
  </si>
  <si>
    <r>
      <t xml:space="preserve">inv </t>
    </r>
    <r>
      <rPr>
        <sz val="10"/>
        <rFont val="Arial"/>
        <family val="0"/>
      </rPr>
      <t>α</t>
    </r>
    <r>
      <rPr>
        <vertAlign val="subscript"/>
        <sz val="10"/>
        <rFont val="Arial Tur"/>
        <family val="0"/>
      </rPr>
      <t>wt</t>
    </r>
  </si>
  <si>
    <t>RADYAL workıng BASINÇ AÇISI</t>
  </si>
  <si>
    <t>COS((αwt)</t>
  </si>
  <si>
    <t>TEK HELİS DİŞLİ</t>
  </si>
  <si>
    <r>
      <t>RADYAL PRESSURE ANGLE (</t>
    </r>
    <r>
      <rPr>
        <sz val="10"/>
        <rFont val="Arial"/>
        <family val="0"/>
      </rPr>
      <t>α</t>
    </r>
    <r>
      <rPr>
        <vertAlign val="subscript"/>
        <sz val="10"/>
        <rFont val="Arial"/>
        <family val="2"/>
      </rPr>
      <t>t</t>
    </r>
    <r>
      <rPr>
        <sz val="10"/>
        <rFont val="Arial"/>
        <family val="0"/>
      </rPr>
      <t>)</t>
    </r>
  </si>
  <si>
    <t xml:space="preserve">
AÇIKLAMA
Bu Tablo sadece birlikte çalışacak Helis dişlilerin hesabı için kullanılır.
Dişlide ölçülecek temel değerler, diş sayıları, dış çapları ve iki dişlinin çalıştığı yerden alınacak eksenler arası mesafe ve helis açısıdır.
Helis açılarından birisi SAĞ yöne ise diğeri SOL olmalıdır.
Eğer ikinci dişliye ait değerler yoksa bu bilgiler ünitesinden alınmalıdır.
Eğer bu bilgilere ulaşılamıyorsa tek helis dişli tablosu kullanılmalıdır.</t>
  </si>
  <si>
    <t>TEK DÜZ DİŞLİ</t>
  </si>
  <si>
    <t xml:space="preserve">AÇIKLAMA
Eğer sadece bir dişli elde varsa ve karşılıklı çalışan dişlinin bilgileri yoksa ve Eğer ölçülen dişli dış çapı hesaplanan tashihsiz dış çaptan farklı ise profil kaydırma faktörünü (tashih) bulmak için bu tablolar kullanılır.
Dişlide tashih varsa tek dişliden alınan ölçüler ile yapılan hesaplamalar hassas olmayabilir. Bu nedenle karşılıklı çalışan dişli ve eksenler arası ölçünün alınması daha sağlıklı hesap için gerekmektedir.
Dişliden ölçülecek temel değerler, diş sayısı, dış çap (Do), diş dibi çapıdır (Di) 
Eğer diş sayısı çift ise TABLO 1  direkt kullanılır.
Diş sayısı tek ise önce TABLO 2 kullanılarak Dış çap (Do) ve Diş dibi çapı (Di) hesaplanarak TABLO 1 de kullanılır.
Eldeki dişlinin Modülü bilinmiyorsa önce TALO 3 ile Modül belirlenerek TABLO 1 ve 2 de kullanılır
Bir diğer alınacak önemli ölçü ise kirişsel ölçü W dir. Bu ölçü helis açısına dik yönde alınmalıdır.
Kirişsel ölçü için önce kaç dişin dıştan dışa ölçüleceği tablodan bulunmalı ve o sayıdaki ölçü değer olarak girilmelidir.
</t>
  </si>
  <si>
    <t>ÇİFT DÜZ DİŞLİ HESAP TABLOSU</t>
  </si>
  <si>
    <t xml:space="preserve">   HESAPLANMIŞ  DEĞERLER</t>
  </si>
  <si>
    <t xml:space="preserve">
AÇIKLAMA
Bu Tablo sadece birlikte çalışacak Düz dişlilerin hesabı için kullanılır.
Dişlide ölçülecek temel değerler, diş sayıları, dış çapları ve iki dişlinin çalıştığı yerden alınacak eksenler arası mesafedir.
Eğer ikinci dişliye ait değerler yoksa bu bilgiler ünitesinden alınmalıdır.
Eğer bu bilgilere ulaşılamıyorsa tek düz dişli tablosu kullanılmalıdır.
</t>
  </si>
  <si>
    <t>ÇİFT HELİS DİŞLİ HESAP TABLOSU</t>
  </si>
  <si>
    <t>Helis Açısı (β)</t>
  </si>
  <si>
    <t>Eğer Modül bilinmiyorsa
Büyük olan dişlinin dış çapı ve diş sayısı aşağıdaki tabloya girilerek  çıkan yaklaşık modüle en yakın standart modül tablodan seçilmeli ve soldaki tabloda modül değeri olarak girilmelidir. Girilen değerlerin büyük dişli değerleri olması daha doğru sonuç verir.</t>
  </si>
  <si>
    <t>Eğer Modül bilinmiyorsa büyük olan dişlinin dış çapı ve diş sayısı aşağıdaki tabloya girilerek  çıkan yaklaşık modüle en yakın standart modül tablodan seçilmeli ve soldaki tabloda modül değeri olarak girilmelidir. Girilen değerlerin büyük dişli değerleri olması daha doğru sonuç verir.</t>
  </si>
  <si>
    <t>Helis açısı (β)</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</si>
</sst>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
    <numFmt numFmtId="165" formatCode="0.00000"/>
    <numFmt numFmtId="166" formatCode="0.000"/>
    <numFmt numFmtId="167" formatCode="0.0"/>
  </numFmts>
  <fonts count="11">
    <font>
      <sz val="10"/>
      <name val="Arial Tur"/>
      <family val="0"/>
    </font>
    <font>
      <sz val="8"/>
      <name val="Arial Tur"/>
      <family val="0"/>
    </font>
    <font>
      <vertAlign val="subscript"/>
      <sz val="10"/>
      <name val="Arial Tur"/>
      <family val="0"/>
    </font>
    <font>
      <sz val="10"/>
      <name val="Arial"/>
      <family val="0"/>
    </font>
    <font>
      <b/>
      <sz val="10"/>
      <name val="Arial Tur"/>
      <family val="0"/>
    </font>
    <font>
      <b/>
      <sz val="10"/>
      <name val="Arial"/>
      <family val="0"/>
    </font>
    <font>
      <b/>
      <vertAlign val="subscript"/>
      <sz val="10"/>
      <name val="Arial Tur"/>
      <family val="0"/>
    </font>
    <font>
      <sz val="12"/>
      <name val="Arial Tur"/>
      <family val="0"/>
    </font>
    <font>
      <vertAlign val="subscript"/>
      <sz val="10"/>
      <name val="Arial"/>
      <family val="2"/>
    </font>
    <font>
      <b/>
      <vertAlign val="subscript"/>
      <sz val="10"/>
      <name val="Arial"/>
      <family val="2"/>
    </font>
    <font>
      <b/>
      <sz val="10"/>
      <color indexed="8"/>
      <name val="Arial Tur"/>
      <family val="0"/>
    </font>
  </fonts>
  <fills count="12">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9"/>
        <bgColor indexed="64"/>
      </patternFill>
    </fill>
    <fill>
      <patternFill patternType="solid">
        <fgColor indexed="9"/>
        <bgColor indexed="64"/>
      </patternFill>
    </fill>
    <fill>
      <patternFill patternType="solid">
        <fgColor indexed="43"/>
        <bgColor indexed="64"/>
      </patternFill>
    </fill>
  </fills>
  <borders count="51">
    <border>
      <left/>
      <right/>
      <top/>
      <bottom/>
      <diagonal/>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medium"/>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1" fontId="0" fillId="2" borderId="1" xfId="0" applyNumberFormat="1" applyFill="1" applyBorder="1" applyAlignment="1" applyProtection="1">
      <alignment horizontal="left" vertical="center" indent="1"/>
      <protection locked="0"/>
    </xf>
    <xf numFmtId="2" fontId="0" fillId="2" borderId="1" xfId="0" applyNumberFormat="1" applyFill="1" applyBorder="1" applyAlignment="1" applyProtection="1">
      <alignment horizontal="left" vertical="center" indent="1"/>
      <protection locked="0"/>
    </xf>
    <xf numFmtId="0" fontId="0" fillId="0" borderId="0" xfId="0" applyAlignment="1" applyProtection="1">
      <alignment horizontal="left" vertical="center" indent="1"/>
      <protection/>
    </xf>
    <xf numFmtId="2" fontId="0" fillId="0" borderId="0" xfId="0" applyNumberFormat="1" applyAlignment="1" applyProtection="1">
      <alignment horizontal="right" indent="1"/>
      <protection/>
    </xf>
    <xf numFmtId="0" fontId="0" fillId="0" borderId="0" xfId="0" applyAlignment="1" applyProtection="1">
      <alignment/>
      <protection/>
    </xf>
    <xf numFmtId="2" fontId="0" fillId="0" borderId="0" xfId="0" applyNumberFormat="1" applyAlignment="1" applyProtection="1">
      <alignment horizontal="right" vertical="center" indent="1"/>
      <protection/>
    </xf>
    <xf numFmtId="2" fontId="0" fillId="0" borderId="0" xfId="0" applyNumberFormat="1" applyAlignment="1" applyProtection="1">
      <alignment/>
      <protection/>
    </xf>
    <xf numFmtId="0" fontId="3" fillId="0" borderId="0" xfId="0" applyFont="1" applyAlignment="1" applyProtection="1">
      <alignment horizontal="left" vertical="center" indent="1"/>
      <protection/>
    </xf>
    <xf numFmtId="165" fontId="0" fillId="0" borderId="0" xfId="0" applyNumberFormat="1" applyAlignment="1" applyProtection="1">
      <alignment horizontal="right" vertical="center" indent="1"/>
      <protection/>
    </xf>
    <xf numFmtId="165" fontId="0" fillId="0" borderId="0" xfId="0" applyNumberFormat="1" applyAlignment="1" applyProtection="1">
      <alignment/>
      <protection/>
    </xf>
    <xf numFmtId="165" fontId="0" fillId="0" borderId="0" xfId="0" applyNumberFormat="1" applyAlignment="1" applyProtection="1">
      <alignment horizontal="right" indent="1"/>
      <protection/>
    </xf>
    <xf numFmtId="164" fontId="0" fillId="0" borderId="0" xfId="0" applyNumberFormat="1" applyAlignment="1" applyProtection="1">
      <alignment horizontal="right" indent="1"/>
      <protection/>
    </xf>
    <xf numFmtId="164" fontId="0" fillId="0" borderId="0" xfId="0" applyNumberFormat="1" applyAlignment="1" applyProtection="1">
      <alignment horizontal="right" vertical="center" indent="1"/>
      <protection/>
    </xf>
    <xf numFmtId="164" fontId="0" fillId="0" borderId="0" xfId="0" applyNumberFormat="1" applyAlignment="1" applyProtection="1">
      <alignment/>
      <protection/>
    </xf>
    <xf numFmtId="166" fontId="0" fillId="0" borderId="0" xfId="0" applyNumberFormat="1" applyAlignment="1" applyProtection="1">
      <alignment horizontal="right" vertical="center" indent="1"/>
      <protection/>
    </xf>
    <xf numFmtId="167" fontId="0" fillId="0" borderId="0" xfId="0" applyNumberFormat="1" applyAlignment="1" applyProtection="1">
      <alignment/>
      <protection/>
    </xf>
    <xf numFmtId="166" fontId="0" fillId="0" borderId="0" xfId="0" applyNumberFormat="1" applyAlignment="1" applyProtection="1">
      <alignment/>
      <protection/>
    </xf>
    <xf numFmtId="0" fontId="0" fillId="0" borderId="2" xfId="0" applyBorder="1" applyAlignment="1" applyProtection="1">
      <alignment horizontal="left" vertical="center" indent="1"/>
      <protection/>
    </xf>
    <xf numFmtId="2" fontId="0" fillId="3" borderId="3" xfId="0" applyNumberFormat="1" applyFill="1" applyBorder="1" applyAlignment="1" applyProtection="1">
      <alignment horizontal="right" vertical="center" indent="1"/>
      <protection/>
    </xf>
    <xf numFmtId="2" fontId="0" fillId="4" borderId="4" xfId="0" applyNumberFormat="1" applyFill="1" applyBorder="1" applyAlignment="1" applyProtection="1">
      <alignment horizontal="right" vertical="center" indent="1"/>
      <protection/>
    </xf>
    <xf numFmtId="2" fontId="0" fillId="5" borderId="5" xfId="0" applyNumberFormat="1" applyFill="1" applyBorder="1" applyAlignment="1" applyProtection="1">
      <alignment horizontal="left" vertical="center" indent="1"/>
      <protection/>
    </xf>
    <xf numFmtId="2" fontId="7" fillId="0" borderId="6" xfId="0" applyNumberFormat="1" applyFont="1" applyBorder="1" applyAlignment="1" applyProtection="1">
      <alignment horizontal="center" vertical="center"/>
      <protection/>
    </xf>
    <xf numFmtId="2" fontId="7" fillId="0" borderId="7" xfId="0" applyNumberFormat="1" applyFont="1" applyBorder="1" applyAlignment="1" applyProtection="1">
      <alignment horizontal="center" vertical="center"/>
      <protection/>
    </xf>
    <xf numFmtId="2" fontId="7" fillId="2" borderId="8" xfId="0" applyNumberFormat="1" applyFont="1" applyFill="1" applyBorder="1" applyAlignment="1" applyProtection="1">
      <alignment horizontal="center" vertical="center"/>
      <protection/>
    </xf>
    <xf numFmtId="2" fontId="7" fillId="0" borderId="8" xfId="0" applyNumberFormat="1" applyFont="1" applyBorder="1" applyAlignment="1" applyProtection="1">
      <alignment horizontal="center" vertical="center"/>
      <protection/>
    </xf>
    <xf numFmtId="2" fontId="7" fillId="2" borderId="9" xfId="0" applyNumberFormat="1" applyFont="1" applyFill="1" applyBorder="1" applyAlignment="1" applyProtection="1">
      <alignment horizontal="center" vertical="center"/>
      <protection/>
    </xf>
    <xf numFmtId="2" fontId="7" fillId="0" borderId="9" xfId="0" applyNumberFormat="1" applyFont="1" applyBorder="1" applyAlignment="1" applyProtection="1">
      <alignment horizontal="center" vertical="center"/>
      <protection/>
    </xf>
    <xf numFmtId="0" fontId="0" fillId="0" borderId="0" xfId="0" applyBorder="1" applyAlignment="1" applyProtection="1">
      <alignment/>
      <protection/>
    </xf>
    <xf numFmtId="0" fontId="4" fillId="0" borderId="0" xfId="0" applyFont="1" applyFill="1" applyBorder="1" applyAlignment="1" applyProtection="1">
      <alignment horizontal="left" vertical="center" indent="1"/>
      <protection/>
    </xf>
    <xf numFmtId="2" fontId="0" fillId="0" borderId="0" xfId="0" applyNumberFormat="1" applyBorder="1" applyAlignment="1" applyProtection="1">
      <alignment horizontal="right" vertical="center" indent="2"/>
      <protection/>
    </xf>
    <xf numFmtId="0" fontId="0" fillId="0" borderId="0" xfId="0" applyBorder="1" applyAlignment="1" applyProtection="1">
      <alignment horizontal="left" vertical="center" indent="1"/>
      <protection/>
    </xf>
    <xf numFmtId="2" fontId="7" fillId="0" borderId="9" xfId="0" applyNumberFormat="1" applyFont="1" applyFill="1" applyBorder="1" applyAlignment="1" applyProtection="1">
      <alignment horizontal="center" vertical="center"/>
      <protection/>
    </xf>
    <xf numFmtId="2" fontId="7" fillId="2" borderId="10" xfId="0" applyNumberFormat="1" applyFont="1" applyFill="1" applyBorder="1" applyAlignment="1" applyProtection="1">
      <alignment horizontal="center" vertical="center"/>
      <protection/>
    </xf>
    <xf numFmtId="2" fontId="7" fillId="0" borderId="10" xfId="0" applyNumberFormat="1" applyFont="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indent="1"/>
      <protection/>
    </xf>
    <xf numFmtId="2" fontId="0" fillId="0" borderId="0" xfId="0" applyNumberFormat="1" applyFill="1" applyBorder="1" applyAlignment="1" applyProtection="1">
      <alignment horizontal="right" indent="1"/>
      <protection/>
    </xf>
    <xf numFmtId="0" fontId="0" fillId="0" borderId="0" xfId="0" applyFill="1" applyBorder="1" applyAlignment="1" applyProtection="1">
      <alignment/>
      <protection/>
    </xf>
    <xf numFmtId="2" fontId="0" fillId="0" borderId="0" xfId="0" applyNumberFormat="1" applyAlignment="1" applyProtection="1">
      <alignment horizontal="left" vertical="center" indent="1"/>
      <protection/>
    </xf>
    <xf numFmtId="167" fontId="0" fillId="5" borderId="1" xfId="0" applyNumberFormat="1" applyFill="1" applyBorder="1" applyAlignment="1" applyProtection="1">
      <alignment horizontal="right" vertical="center" indent="1"/>
      <protection/>
    </xf>
    <xf numFmtId="0" fontId="4" fillId="0" borderId="0" xfId="0" applyFont="1" applyFill="1" applyBorder="1" applyAlignment="1" applyProtection="1">
      <alignment vertical="center" wrapText="1"/>
      <protection/>
    </xf>
    <xf numFmtId="167" fontId="0" fillId="5" borderId="5" xfId="0" applyNumberFormat="1" applyFill="1" applyBorder="1" applyAlignment="1" applyProtection="1">
      <alignment horizontal="right" vertical="center" indent="1"/>
      <protection/>
    </xf>
    <xf numFmtId="167" fontId="0" fillId="2" borderId="11" xfId="0" applyNumberFormat="1" applyFill="1" applyBorder="1" applyAlignment="1" applyProtection="1">
      <alignment horizontal="right" vertical="center" indent="1"/>
      <protection locked="0"/>
    </xf>
    <xf numFmtId="167" fontId="0" fillId="2" borderId="1" xfId="0" applyNumberFormat="1" applyFill="1" applyBorder="1" applyAlignment="1" applyProtection="1">
      <alignment horizontal="right" vertical="center" indent="1"/>
      <protection locked="0"/>
    </xf>
    <xf numFmtId="0" fontId="4" fillId="6" borderId="12" xfId="0" applyFont="1" applyFill="1" applyBorder="1" applyAlignment="1" applyProtection="1">
      <alignment horizontal="center" vertical="center"/>
      <protection/>
    </xf>
    <xf numFmtId="2" fontId="0" fillId="0" borderId="0" xfId="0" applyNumberFormat="1" applyBorder="1" applyAlignment="1" applyProtection="1">
      <alignment horizontal="right" indent="1"/>
      <protection/>
    </xf>
    <xf numFmtId="0" fontId="0" fillId="0" borderId="0" xfId="0" applyAlignment="1" applyProtection="1">
      <alignment horizontal="left" vertical="center"/>
      <protection/>
    </xf>
    <xf numFmtId="2" fontId="0" fillId="0" borderId="0" xfId="0" applyNumberFormat="1" applyAlignment="1" applyProtection="1">
      <alignment horizontal="right"/>
      <protection/>
    </xf>
    <xf numFmtId="0" fontId="0" fillId="0" borderId="0" xfId="0" applyAlignment="1" applyProtection="1">
      <alignment/>
      <protection/>
    </xf>
    <xf numFmtId="2" fontId="0" fillId="0" borderId="0" xfId="0" applyNumberFormat="1" applyAlignment="1" applyProtection="1">
      <alignment horizontal="right" vertical="center"/>
      <protection/>
    </xf>
    <xf numFmtId="2" fontId="0" fillId="0" borderId="0" xfId="0" applyNumberFormat="1" applyAlignment="1" applyProtection="1">
      <alignment/>
      <protection/>
    </xf>
    <xf numFmtId="0" fontId="3" fillId="0" borderId="0" xfId="0" applyFont="1" applyAlignment="1" applyProtection="1">
      <alignment horizontal="left" vertical="center"/>
      <protection/>
    </xf>
    <xf numFmtId="164" fontId="0" fillId="0" borderId="0" xfId="0" applyNumberFormat="1" applyAlignment="1" applyProtection="1">
      <alignment horizontal="right"/>
      <protection/>
    </xf>
    <xf numFmtId="164" fontId="0" fillId="0" borderId="0" xfId="0" applyNumberFormat="1" applyAlignment="1" applyProtection="1">
      <alignment/>
      <protection/>
    </xf>
    <xf numFmtId="2" fontId="0" fillId="0" borderId="0" xfId="0" applyNumberFormat="1" applyAlignment="1" applyProtection="1">
      <alignment horizontal="left" vertical="center"/>
      <protection/>
    </xf>
    <xf numFmtId="0" fontId="10" fillId="6" borderId="12" xfId="0" applyFont="1" applyFill="1" applyBorder="1" applyAlignment="1" applyProtection="1">
      <alignment horizontal="center" vertical="center"/>
      <protection/>
    </xf>
    <xf numFmtId="0" fontId="0" fillId="0" borderId="2" xfId="0" applyBorder="1" applyAlignment="1" applyProtection="1">
      <alignment horizontal="left" vertical="center"/>
      <protection/>
    </xf>
    <xf numFmtId="2" fontId="0" fillId="2" borderId="2" xfId="0" applyNumberFormat="1" applyFill="1" applyBorder="1" applyAlignment="1" applyProtection="1">
      <alignment horizontal="left" vertical="center"/>
      <protection/>
    </xf>
    <xf numFmtId="2" fontId="0" fillId="2" borderId="3" xfId="0" applyNumberFormat="1" applyFill="1" applyBorder="1" applyAlignment="1" applyProtection="1">
      <alignment horizontal="left" vertical="center"/>
      <protection/>
    </xf>
    <xf numFmtId="2" fontId="0" fillId="5" borderId="3" xfId="0" applyNumberFormat="1" applyFill="1" applyBorder="1" applyAlignment="1" applyProtection="1">
      <alignment horizontal="left" vertical="center"/>
      <protection/>
    </xf>
    <xf numFmtId="2" fontId="0" fillId="5" borderId="4" xfId="0" applyNumberFormat="1" applyFill="1" applyBorder="1" applyAlignment="1" applyProtection="1">
      <alignment horizontal="left" vertical="center"/>
      <protection/>
    </xf>
    <xf numFmtId="0" fontId="0" fillId="0" borderId="0" xfId="0" applyBorder="1" applyAlignment="1" applyProtection="1">
      <alignment/>
      <protection/>
    </xf>
    <xf numFmtId="0" fontId="4" fillId="0" borderId="0" xfId="0" applyFont="1" applyFill="1" applyBorder="1" applyAlignment="1" applyProtection="1">
      <alignment horizontal="left" vertical="center"/>
      <protection/>
    </xf>
    <xf numFmtId="2" fontId="0" fillId="0" borderId="0" xfId="0" applyNumberFormat="1" applyBorder="1" applyAlignment="1" applyProtection="1">
      <alignment horizontal="right" vertical="center"/>
      <protection/>
    </xf>
    <xf numFmtId="2" fontId="0" fillId="3" borderId="3" xfId="0" applyNumberFormat="1" applyFill="1" applyBorder="1" applyAlignment="1" applyProtection="1">
      <alignment horizontal="left" vertical="center" indent="2"/>
      <protection/>
    </xf>
    <xf numFmtId="0" fontId="0" fillId="3" borderId="13" xfId="0" applyFill="1" applyBorder="1" applyAlignment="1" applyProtection="1">
      <alignment horizontal="left" indent="2"/>
      <protection/>
    </xf>
    <xf numFmtId="2" fontId="0" fillId="4" borderId="4" xfId="0" applyNumberFormat="1" applyFill="1" applyBorder="1" applyAlignment="1" applyProtection="1">
      <alignment horizontal="left" vertical="center" indent="2"/>
      <protection/>
    </xf>
    <xf numFmtId="0" fontId="0" fillId="2" borderId="14" xfId="0" applyFill="1" applyBorder="1" applyAlignment="1" applyProtection="1">
      <alignment horizontal="left" vertical="center" indent="1"/>
      <protection locked="0"/>
    </xf>
    <xf numFmtId="2" fontId="0" fillId="3" borderId="4" xfId="0" applyNumberFormat="1" applyFill="1" applyBorder="1" applyAlignment="1" applyProtection="1">
      <alignment horizontal="right" vertical="center" indent="1"/>
      <protection/>
    </xf>
    <xf numFmtId="2" fontId="7" fillId="0" borderId="15" xfId="0" applyNumberFormat="1" applyFont="1" applyFill="1" applyBorder="1" applyAlignment="1" applyProtection="1">
      <alignment horizontal="center" vertical="center"/>
      <protection/>
    </xf>
    <xf numFmtId="2" fontId="7" fillId="0" borderId="16" xfId="0" applyNumberFormat="1" applyFont="1" applyFill="1" applyBorder="1" applyAlignment="1" applyProtection="1">
      <alignment horizontal="center" vertical="center"/>
      <protection/>
    </xf>
    <xf numFmtId="2" fontId="0" fillId="4" borderId="17" xfId="0" applyNumberFormat="1" applyFill="1" applyBorder="1" applyAlignment="1" applyProtection="1">
      <alignment horizontal="left" vertical="center" wrapText="1" indent="1"/>
      <protection/>
    </xf>
    <xf numFmtId="2" fontId="0" fillId="4" borderId="18" xfId="0" applyNumberFormat="1" applyFill="1" applyBorder="1" applyAlignment="1" applyProtection="1">
      <alignment horizontal="left" vertical="center" wrapText="1" indent="1"/>
      <protection/>
    </xf>
    <xf numFmtId="2" fontId="0" fillId="4" borderId="19" xfId="0" applyNumberFormat="1" applyFill="1" applyBorder="1" applyAlignment="1" applyProtection="1">
      <alignment horizontal="left" vertical="center" wrapText="1" indent="1"/>
      <protection/>
    </xf>
    <xf numFmtId="2" fontId="0" fillId="4" borderId="20" xfId="0" applyNumberFormat="1" applyFill="1" applyBorder="1" applyAlignment="1" applyProtection="1">
      <alignment horizontal="left" vertical="center" wrapText="1" indent="1"/>
      <protection/>
    </xf>
    <xf numFmtId="2" fontId="0" fillId="4" borderId="21" xfId="0" applyNumberFormat="1" applyFill="1" applyBorder="1" applyAlignment="1" applyProtection="1">
      <alignment horizontal="left" vertical="center" wrapText="1" indent="1"/>
      <protection/>
    </xf>
    <xf numFmtId="2" fontId="0" fillId="4" borderId="22" xfId="0" applyNumberFormat="1" applyFill="1" applyBorder="1" applyAlignment="1" applyProtection="1">
      <alignment horizontal="left" vertical="center" wrapText="1" indent="1"/>
      <protection/>
    </xf>
    <xf numFmtId="0" fontId="0" fillId="0" borderId="23" xfId="0" applyBorder="1" applyAlignment="1" applyProtection="1">
      <alignment horizontal="center" textRotation="90"/>
      <protection/>
    </xf>
    <xf numFmtId="0" fontId="0" fillId="0" borderId="24" xfId="0" applyBorder="1" applyAlignment="1" applyProtection="1">
      <alignment horizontal="center" textRotation="90"/>
      <protection/>
    </xf>
    <xf numFmtId="0" fontId="0" fillId="0" borderId="7" xfId="0" applyBorder="1" applyAlignment="1" applyProtection="1">
      <alignment horizontal="center" textRotation="90"/>
      <protection/>
    </xf>
    <xf numFmtId="2" fontId="0" fillId="0" borderId="17" xfId="0" applyNumberFormat="1" applyBorder="1" applyAlignment="1" applyProtection="1">
      <alignment horizontal="center" vertical="center"/>
      <protection/>
    </xf>
    <xf numFmtId="2" fontId="0" fillId="0" borderId="18" xfId="0" applyNumberFormat="1" applyBorder="1" applyAlignment="1" applyProtection="1">
      <alignment horizontal="center" vertical="center"/>
      <protection/>
    </xf>
    <xf numFmtId="2" fontId="0" fillId="0" borderId="19" xfId="0" applyNumberFormat="1" applyBorder="1" applyAlignment="1" applyProtection="1">
      <alignment horizontal="center" vertical="center"/>
      <protection/>
    </xf>
    <xf numFmtId="2" fontId="0" fillId="0" borderId="20" xfId="0" applyNumberFormat="1" applyBorder="1" applyAlignment="1" applyProtection="1">
      <alignment horizontal="center" vertical="center"/>
      <protection/>
    </xf>
    <xf numFmtId="2" fontId="0" fillId="0" borderId="21" xfId="0" applyNumberFormat="1" applyBorder="1" applyAlignment="1" applyProtection="1">
      <alignment horizontal="center" vertical="center"/>
      <protection/>
    </xf>
    <xf numFmtId="2" fontId="0" fillId="0" borderId="22" xfId="0" applyNumberFormat="1" applyBorder="1" applyAlignment="1" applyProtection="1">
      <alignment horizontal="center" vertical="center"/>
      <protection/>
    </xf>
    <xf numFmtId="2" fontId="0" fillId="7" borderId="25" xfId="0" applyNumberFormat="1" applyFill="1" applyBorder="1" applyAlignment="1" applyProtection="1">
      <alignment horizontal="center" vertical="center" wrapText="1"/>
      <protection/>
    </xf>
    <xf numFmtId="2" fontId="0" fillId="7" borderId="26" xfId="0" applyNumberFormat="1" applyFill="1" applyBorder="1" applyAlignment="1" applyProtection="1">
      <alignment horizontal="center" vertical="center" wrapText="1"/>
      <protection/>
    </xf>
    <xf numFmtId="2" fontId="0" fillId="7" borderId="13" xfId="0" applyNumberFormat="1" applyFill="1" applyBorder="1" applyAlignment="1" applyProtection="1">
      <alignment horizontal="center" vertical="center" wrapText="1"/>
      <protection/>
    </xf>
    <xf numFmtId="2" fontId="0" fillId="7" borderId="14" xfId="0" applyNumberFormat="1" applyFill="1" applyBorder="1" applyAlignment="1" applyProtection="1">
      <alignment horizontal="center" vertical="center" wrapText="1"/>
      <protection/>
    </xf>
    <xf numFmtId="2" fontId="0" fillId="7" borderId="27" xfId="0" applyNumberFormat="1" applyFill="1" applyBorder="1" applyAlignment="1" applyProtection="1">
      <alignment horizontal="center" vertical="center" wrapText="1"/>
      <protection/>
    </xf>
    <xf numFmtId="2" fontId="0" fillId="7" borderId="28" xfId="0" applyNumberFormat="1" applyFill="1" applyBorder="1" applyAlignment="1" applyProtection="1">
      <alignment horizontal="center" vertical="center" wrapText="1"/>
      <protection/>
    </xf>
    <xf numFmtId="2" fontId="0" fillId="8" borderId="17" xfId="0" applyNumberFormat="1" applyFill="1" applyBorder="1" applyAlignment="1" applyProtection="1">
      <alignment horizontal="left" vertical="center" wrapText="1"/>
      <protection/>
    </xf>
    <xf numFmtId="2" fontId="0" fillId="8" borderId="18" xfId="0" applyNumberFormat="1" applyFill="1" applyBorder="1" applyAlignment="1" applyProtection="1">
      <alignment horizontal="left" vertical="center" wrapText="1"/>
      <protection/>
    </xf>
    <xf numFmtId="2" fontId="0" fillId="8" borderId="19" xfId="0" applyNumberFormat="1" applyFill="1" applyBorder="1" applyAlignment="1" applyProtection="1">
      <alignment horizontal="left" vertical="center" wrapText="1"/>
      <protection/>
    </xf>
    <xf numFmtId="2" fontId="0" fillId="8" borderId="20" xfId="0" applyNumberFormat="1" applyFill="1" applyBorder="1" applyAlignment="1" applyProtection="1">
      <alignment horizontal="left" vertical="center" wrapText="1"/>
      <protection/>
    </xf>
    <xf numFmtId="2" fontId="0" fillId="8" borderId="21" xfId="0" applyNumberFormat="1" applyFill="1" applyBorder="1" applyAlignment="1" applyProtection="1">
      <alignment horizontal="left" vertical="center" wrapText="1"/>
      <protection/>
    </xf>
    <xf numFmtId="2" fontId="0" fillId="8" borderId="22" xfId="0" applyNumberFormat="1" applyFill="1" applyBorder="1" applyAlignment="1" applyProtection="1">
      <alignment horizontal="left" vertical="center" wrapText="1"/>
      <protection/>
    </xf>
    <xf numFmtId="0" fontId="4" fillId="0" borderId="15"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2" fontId="7" fillId="9" borderId="15" xfId="0" applyNumberFormat="1" applyFont="1" applyFill="1" applyBorder="1" applyAlignment="1" applyProtection="1">
      <alignment horizontal="center" vertical="center" wrapText="1"/>
      <protection/>
    </xf>
    <xf numFmtId="2" fontId="7" fillId="9" borderId="16" xfId="0" applyNumberFormat="1" applyFont="1" applyFill="1" applyBorder="1" applyAlignment="1" applyProtection="1">
      <alignment horizontal="center" vertical="center" wrapText="1"/>
      <protection/>
    </xf>
    <xf numFmtId="0" fontId="0" fillId="8" borderId="17" xfId="0" applyFill="1" applyBorder="1" applyAlignment="1" applyProtection="1">
      <alignment horizontal="left" vertical="center" wrapText="1" indent="1"/>
      <protection/>
    </xf>
    <xf numFmtId="0" fontId="0" fillId="8" borderId="30" xfId="0" applyFill="1" applyBorder="1" applyAlignment="1" applyProtection="1">
      <alignment horizontal="left" vertical="center" wrapText="1" indent="1"/>
      <protection/>
    </xf>
    <xf numFmtId="0" fontId="0" fillId="8" borderId="18" xfId="0" applyFill="1" applyBorder="1" applyAlignment="1" applyProtection="1">
      <alignment horizontal="left" vertical="center" wrapText="1" indent="1"/>
      <protection/>
    </xf>
    <xf numFmtId="0" fontId="0" fillId="8" borderId="19" xfId="0" applyFill="1" applyBorder="1" applyAlignment="1" applyProtection="1">
      <alignment horizontal="left" vertical="center" wrapText="1" indent="1"/>
      <protection/>
    </xf>
    <xf numFmtId="0" fontId="0" fillId="8" borderId="0" xfId="0" applyFill="1" applyBorder="1" applyAlignment="1" applyProtection="1">
      <alignment horizontal="left" vertical="center" wrapText="1" indent="1"/>
      <protection/>
    </xf>
    <xf numFmtId="0" fontId="0" fillId="8" borderId="20" xfId="0" applyFill="1" applyBorder="1" applyAlignment="1" applyProtection="1">
      <alignment horizontal="left" vertical="center" wrapText="1" indent="1"/>
      <protection/>
    </xf>
    <xf numFmtId="0" fontId="0" fillId="8" borderId="21" xfId="0" applyFill="1" applyBorder="1" applyAlignment="1" applyProtection="1">
      <alignment horizontal="left" vertical="center" wrapText="1" indent="1"/>
      <protection/>
    </xf>
    <xf numFmtId="0" fontId="0" fillId="8" borderId="31" xfId="0" applyFill="1" applyBorder="1" applyAlignment="1" applyProtection="1">
      <alignment horizontal="left" vertical="center" wrapText="1" indent="1"/>
      <protection/>
    </xf>
    <xf numFmtId="0" fontId="0" fillId="8" borderId="22" xfId="0" applyFill="1" applyBorder="1" applyAlignment="1" applyProtection="1">
      <alignment horizontal="left" vertical="center" wrapText="1" indent="1"/>
      <protection/>
    </xf>
    <xf numFmtId="0" fontId="0" fillId="0" borderId="0" xfId="0" applyAlignment="1" applyProtection="1">
      <alignment horizontal="center" wrapText="1"/>
      <protection/>
    </xf>
    <xf numFmtId="0" fontId="3" fillId="0" borderId="0" xfId="0" applyFont="1" applyAlignment="1" applyProtection="1">
      <alignment horizontal="center" wrapText="1"/>
      <protection/>
    </xf>
    <xf numFmtId="0" fontId="0" fillId="0" borderId="23" xfId="0" applyBorder="1" applyAlignment="1" applyProtection="1">
      <alignment horizontal="center" vertical="center" textRotation="90"/>
      <protection/>
    </xf>
    <xf numFmtId="0" fontId="0" fillId="0" borderId="24" xfId="0" applyBorder="1" applyAlignment="1" applyProtection="1">
      <alignment horizontal="center" vertical="center" textRotation="90"/>
      <protection/>
    </xf>
    <xf numFmtId="0" fontId="0" fillId="0" borderId="7" xfId="0" applyBorder="1" applyAlignment="1" applyProtection="1">
      <alignment horizontal="center" vertical="center" textRotation="90"/>
      <protection/>
    </xf>
    <xf numFmtId="2" fontId="0" fillId="4" borderId="17" xfId="0" applyNumberFormat="1" applyFill="1" applyBorder="1" applyAlignment="1" applyProtection="1">
      <alignment horizontal="center" vertical="center" wrapText="1"/>
      <protection/>
    </xf>
    <xf numFmtId="2" fontId="0" fillId="4" borderId="18" xfId="0" applyNumberFormat="1" applyFill="1" applyBorder="1" applyAlignment="1" applyProtection="1">
      <alignment horizontal="center" vertical="center" wrapText="1"/>
      <protection/>
    </xf>
    <xf numFmtId="2" fontId="0" fillId="4" borderId="19" xfId="0" applyNumberFormat="1" applyFill="1" applyBorder="1" applyAlignment="1" applyProtection="1">
      <alignment horizontal="center" vertical="center" wrapText="1"/>
      <protection/>
    </xf>
    <xf numFmtId="2" fontId="0" fillId="4" borderId="20" xfId="0" applyNumberFormat="1" applyFill="1" applyBorder="1" applyAlignment="1" applyProtection="1">
      <alignment horizontal="center" vertical="center" wrapText="1"/>
      <protection/>
    </xf>
    <xf numFmtId="2" fontId="0" fillId="4" borderId="21" xfId="0" applyNumberFormat="1" applyFill="1" applyBorder="1" applyAlignment="1" applyProtection="1">
      <alignment horizontal="center" vertical="center" wrapText="1"/>
      <protection/>
    </xf>
    <xf numFmtId="2" fontId="0" fillId="4" borderId="22" xfId="0" applyNumberFormat="1" applyFill="1" applyBorder="1" applyAlignment="1" applyProtection="1">
      <alignment horizontal="center" vertical="center" wrapText="1"/>
      <protection/>
    </xf>
    <xf numFmtId="0" fontId="4" fillId="8" borderId="17" xfId="0" applyFont="1" applyFill="1" applyBorder="1" applyAlignment="1" applyProtection="1">
      <alignment horizontal="left" vertical="center" wrapText="1" indent="1"/>
      <protection/>
    </xf>
    <xf numFmtId="0" fontId="4" fillId="8" borderId="30" xfId="0" applyFont="1" applyFill="1" applyBorder="1" applyAlignment="1" applyProtection="1">
      <alignment horizontal="left" vertical="center" wrapText="1" indent="1"/>
      <protection/>
    </xf>
    <xf numFmtId="0" fontId="4" fillId="8" borderId="18" xfId="0" applyFont="1" applyFill="1" applyBorder="1" applyAlignment="1" applyProtection="1">
      <alignment horizontal="left" vertical="center" wrapText="1" indent="1"/>
      <protection/>
    </xf>
    <xf numFmtId="0" fontId="4" fillId="8" borderId="19" xfId="0" applyFont="1" applyFill="1" applyBorder="1" applyAlignment="1" applyProtection="1">
      <alignment horizontal="left" vertical="center" wrapText="1" indent="1"/>
      <protection/>
    </xf>
    <xf numFmtId="0" fontId="4" fillId="8" borderId="0" xfId="0" applyFont="1" applyFill="1" applyBorder="1" applyAlignment="1" applyProtection="1">
      <alignment horizontal="left" vertical="center" wrapText="1" indent="1"/>
      <protection/>
    </xf>
    <xf numFmtId="0" fontId="4" fillId="8" borderId="20" xfId="0" applyFont="1" applyFill="1" applyBorder="1" applyAlignment="1" applyProtection="1">
      <alignment horizontal="left" vertical="center" wrapText="1" indent="1"/>
      <protection/>
    </xf>
    <xf numFmtId="0" fontId="4" fillId="8" borderId="21" xfId="0" applyFont="1" applyFill="1" applyBorder="1" applyAlignment="1" applyProtection="1">
      <alignment horizontal="left" vertical="center" wrapText="1" indent="1"/>
      <protection/>
    </xf>
    <xf numFmtId="0" fontId="4" fillId="8" borderId="31" xfId="0" applyFont="1" applyFill="1" applyBorder="1" applyAlignment="1" applyProtection="1">
      <alignment horizontal="left" vertical="center" wrapText="1" indent="1"/>
      <protection/>
    </xf>
    <xf numFmtId="0" fontId="4" fillId="8" borderId="22" xfId="0" applyFont="1" applyFill="1" applyBorder="1" applyAlignment="1" applyProtection="1">
      <alignment horizontal="left" vertical="center" wrapText="1" indent="1"/>
      <protection/>
    </xf>
    <xf numFmtId="2" fontId="7" fillId="0" borderId="15" xfId="0" applyNumberFormat="1" applyFont="1" applyFill="1" applyBorder="1" applyAlignment="1" applyProtection="1">
      <alignment horizontal="center" vertical="center" wrapText="1"/>
      <protection/>
    </xf>
    <xf numFmtId="2" fontId="7" fillId="0" borderId="16" xfId="0" applyNumberFormat="1" applyFont="1" applyFill="1" applyBorder="1" applyAlignment="1" applyProtection="1">
      <alignment horizontal="center" vertical="center" wrapText="1"/>
      <protection/>
    </xf>
    <xf numFmtId="2" fontId="0" fillId="7" borderId="17" xfId="0" applyNumberFormat="1" applyFill="1" applyBorder="1" applyAlignment="1" applyProtection="1">
      <alignment horizontal="left" vertical="center" wrapText="1" indent="1"/>
      <protection/>
    </xf>
    <xf numFmtId="2" fontId="0" fillId="7" borderId="18" xfId="0" applyNumberFormat="1" applyFill="1" applyBorder="1" applyAlignment="1" applyProtection="1">
      <alignment horizontal="left" vertical="center" wrapText="1" indent="1"/>
      <protection/>
    </xf>
    <xf numFmtId="2" fontId="0" fillId="7" borderId="19" xfId="0" applyNumberFormat="1" applyFill="1" applyBorder="1" applyAlignment="1" applyProtection="1">
      <alignment horizontal="left" vertical="center" wrapText="1" indent="1"/>
      <protection/>
    </xf>
    <xf numFmtId="2" fontId="0" fillId="7" borderId="20" xfId="0" applyNumberFormat="1" applyFill="1" applyBorder="1" applyAlignment="1" applyProtection="1">
      <alignment horizontal="left" vertical="center" wrapText="1" indent="1"/>
      <protection/>
    </xf>
    <xf numFmtId="2" fontId="0" fillId="7" borderId="32" xfId="0" applyNumberFormat="1" applyFill="1" applyBorder="1" applyAlignment="1" applyProtection="1">
      <alignment horizontal="left" vertical="center" wrapText="1" indent="1"/>
      <protection/>
    </xf>
    <xf numFmtId="2" fontId="0" fillId="7" borderId="33" xfId="0" applyNumberFormat="1" applyFill="1" applyBorder="1" applyAlignment="1" applyProtection="1">
      <alignment horizontal="left" vertical="center" wrapText="1" indent="1"/>
      <protection/>
    </xf>
    <xf numFmtId="2" fontId="0" fillId="8" borderId="17" xfId="0" applyNumberFormat="1" applyFill="1" applyBorder="1" applyAlignment="1" applyProtection="1">
      <alignment horizontal="left" vertical="center" wrapText="1" indent="1"/>
      <protection/>
    </xf>
    <xf numFmtId="2" fontId="0" fillId="8" borderId="18" xfId="0" applyNumberFormat="1" applyFill="1" applyBorder="1" applyAlignment="1" applyProtection="1">
      <alignment horizontal="left" vertical="center" wrapText="1" indent="1"/>
      <protection/>
    </xf>
    <xf numFmtId="2" fontId="0" fillId="8" borderId="19" xfId="0" applyNumberFormat="1" applyFill="1" applyBorder="1" applyAlignment="1" applyProtection="1">
      <alignment horizontal="left" vertical="center" wrapText="1" indent="1"/>
      <protection/>
    </xf>
    <xf numFmtId="2" fontId="0" fillId="8" borderId="20" xfId="0" applyNumberFormat="1" applyFill="1" applyBorder="1" applyAlignment="1" applyProtection="1">
      <alignment horizontal="left" vertical="center" wrapText="1" indent="1"/>
      <protection/>
    </xf>
    <xf numFmtId="2" fontId="0" fillId="8" borderId="21" xfId="0" applyNumberFormat="1" applyFill="1" applyBorder="1" applyAlignment="1" applyProtection="1">
      <alignment horizontal="left" vertical="center" wrapText="1" indent="1"/>
      <protection/>
    </xf>
    <xf numFmtId="2" fontId="0" fillId="8" borderId="22" xfId="0" applyNumberFormat="1" applyFill="1" applyBorder="1" applyAlignment="1" applyProtection="1">
      <alignment horizontal="left" vertical="center" wrapText="1" indent="1"/>
      <protection/>
    </xf>
    <xf numFmtId="2" fontId="0" fillId="7" borderId="17" xfId="0" applyNumberFormat="1" applyFill="1" applyBorder="1" applyAlignment="1" applyProtection="1">
      <alignment horizontal="left" vertical="center" wrapText="1"/>
      <protection/>
    </xf>
    <xf numFmtId="2" fontId="0" fillId="7" borderId="18" xfId="0" applyNumberFormat="1" applyFill="1" applyBorder="1" applyAlignment="1" applyProtection="1">
      <alignment horizontal="left" vertical="center" wrapText="1"/>
      <protection/>
    </xf>
    <xf numFmtId="2" fontId="0" fillId="7" borderId="19" xfId="0" applyNumberFormat="1" applyFill="1" applyBorder="1" applyAlignment="1" applyProtection="1">
      <alignment horizontal="left" vertical="center" wrapText="1"/>
      <protection/>
    </xf>
    <xf numFmtId="2" fontId="0" fillId="7" borderId="20" xfId="0" applyNumberFormat="1" applyFill="1" applyBorder="1" applyAlignment="1" applyProtection="1">
      <alignment horizontal="left" vertical="center" wrapText="1"/>
      <protection/>
    </xf>
    <xf numFmtId="2" fontId="0" fillId="7" borderId="32" xfId="0" applyNumberFormat="1" applyFill="1" applyBorder="1" applyAlignment="1" applyProtection="1">
      <alignment horizontal="left" vertical="center" wrapText="1"/>
      <protection/>
    </xf>
    <xf numFmtId="2" fontId="0" fillId="7" borderId="33" xfId="0" applyNumberFormat="1" applyFill="1" applyBorder="1" applyAlignment="1" applyProtection="1">
      <alignment horizontal="left" vertical="center" wrapText="1"/>
      <protection/>
    </xf>
    <xf numFmtId="2" fontId="0" fillId="4" borderId="0" xfId="0" applyNumberFormat="1" applyFill="1" applyBorder="1" applyAlignment="1" applyProtection="1">
      <alignment horizontal="left" vertical="center" wrapText="1" indent="1"/>
      <protection/>
    </xf>
    <xf numFmtId="167" fontId="0" fillId="7" borderId="1" xfId="0" applyNumberFormat="1" applyFill="1" applyBorder="1" applyAlignment="1" applyProtection="1">
      <alignment horizontal="right" vertical="center" indent="1"/>
      <protection/>
    </xf>
    <xf numFmtId="167" fontId="0" fillId="7" borderId="5" xfId="0" applyNumberFormat="1" applyFill="1" applyBorder="1" applyAlignment="1" applyProtection="1">
      <alignment horizontal="right" vertical="center" indent="1"/>
      <protection/>
    </xf>
    <xf numFmtId="2" fontId="0" fillId="7" borderId="5" xfId="0" applyNumberFormat="1" applyFill="1" applyBorder="1" applyAlignment="1" applyProtection="1">
      <alignment horizontal="left" vertical="center" indent="1"/>
      <protection/>
    </xf>
    <xf numFmtId="167" fontId="0" fillId="10" borderId="11" xfId="0" applyNumberFormat="1" applyFill="1" applyBorder="1" applyAlignment="1" applyProtection="1">
      <alignment horizontal="right" vertical="center" indent="1"/>
      <protection locked="0"/>
    </xf>
    <xf numFmtId="167" fontId="0" fillId="10" borderId="1" xfId="0" applyNumberFormat="1" applyFill="1" applyBorder="1" applyAlignment="1" applyProtection="1">
      <alignment horizontal="right" vertical="center" indent="1"/>
      <protection locked="0"/>
    </xf>
    <xf numFmtId="1" fontId="0" fillId="10" borderId="1" xfId="0" applyNumberFormat="1" applyFill="1" applyBorder="1" applyAlignment="1" applyProtection="1">
      <alignment horizontal="left" vertical="center" indent="1"/>
      <protection locked="0"/>
    </xf>
    <xf numFmtId="2" fontId="0" fillId="10" borderId="1" xfId="0" applyNumberFormat="1" applyFill="1" applyBorder="1" applyAlignment="1" applyProtection="1">
      <alignment horizontal="left" vertical="center" indent="1"/>
      <protection locked="0"/>
    </xf>
    <xf numFmtId="2" fontId="0" fillId="8" borderId="4" xfId="0" applyNumberFormat="1" applyFill="1" applyBorder="1" applyAlignment="1" applyProtection="1">
      <alignment horizontal="right" vertical="center" indent="1"/>
      <protection/>
    </xf>
    <xf numFmtId="2" fontId="0" fillId="8" borderId="3" xfId="0" applyNumberFormat="1" applyFill="1" applyBorder="1" applyAlignment="1" applyProtection="1">
      <alignment horizontal="left" vertical="center" indent="1"/>
      <protection/>
    </xf>
    <xf numFmtId="2" fontId="0" fillId="8" borderId="4" xfId="0" applyNumberFormat="1" applyFill="1" applyBorder="1" applyAlignment="1" applyProtection="1">
      <alignment horizontal="left" vertical="center" indent="1"/>
      <protection/>
    </xf>
    <xf numFmtId="2" fontId="0" fillId="11" borderId="2" xfId="0" applyNumberFormat="1" applyFill="1" applyBorder="1" applyAlignment="1" applyProtection="1">
      <alignment horizontal="left" vertical="center" indent="1"/>
      <protection/>
    </xf>
    <xf numFmtId="2" fontId="0" fillId="11" borderId="3" xfId="0" applyNumberFormat="1" applyFill="1" applyBorder="1" applyAlignment="1" applyProtection="1">
      <alignment horizontal="left" vertical="center" indent="1"/>
      <protection/>
    </xf>
    <xf numFmtId="2" fontId="0" fillId="11" borderId="3" xfId="0" applyNumberFormat="1" applyFill="1" applyBorder="1" applyAlignment="1" applyProtection="1">
      <alignment horizontal="right" vertical="center" indent="1"/>
      <protection/>
    </xf>
    <xf numFmtId="0" fontId="4" fillId="0" borderId="0"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0" xfId="0" applyBorder="1" applyAlignment="1" applyProtection="1">
      <alignment horizontal="center" vertical="center"/>
      <protection/>
    </xf>
    <xf numFmtId="0" fontId="4" fillId="0" borderId="3" xfId="0" applyFont="1" applyFill="1" applyBorder="1" applyAlignment="1" applyProtection="1">
      <alignment horizontal="left" vertical="center" indent="1"/>
      <protection/>
    </xf>
    <xf numFmtId="0" fontId="4" fillId="0" borderId="4" xfId="0" applyFont="1" applyFill="1" applyBorder="1" applyAlignment="1" applyProtection="1">
      <alignment horizontal="left" vertical="center" indent="1"/>
      <protection/>
    </xf>
    <xf numFmtId="0" fontId="4" fillId="0" borderId="2" xfId="0" applyFont="1" applyFill="1" applyBorder="1" applyAlignment="1" applyProtection="1">
      <alignment horizontal="left" vertical="center" indent="1"/>
      <protection/>
    </xf>
    <xf numFmtId="0" fontId="4" fillId="0" borderId="37" xfId="0" applyFont="1" applyFill="1" applyBorder="1" applyAlignment="1" applyProtection="1">
      <alignment horizontal="left" vertical="center" indent="1"/>
      <protection/>
    </xf>
    <xf numFmtId="0" fontId="4" fillId="0" borderId="38" xfId="0" applyFont="1" applyFill="1" applyBorder="1" applyAlignment="1" applyProtection="1">
      <alignment horizontal="left" vertical="center" indent="1"/>
      <protection/>
    </xf>
    <xf numFmtId="0" fontId="4" fillId="0" borderId="39" xfId="0" applyFont="1" applyFill="1" applyBorder="1" applyAlignment="1" applyProtection="1">
      <alignment horizontal="left" vertical="center" indent="1"/>
      <protection/>
    </xf>
    <xf numFmtId="2" fontId="4" fillId="0" borderId="40"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2" fontId="0" fillId="0" borderId="40" xfId="0" applyNumberFormat="1" applyFill="1" applyBorder="1" applyAlignment="1" applyProtection="1">
      <alignment horizontal="right" vertical="center" indent="2"/>
      <protection/>
    </xf>
    <xf numFmtId="2" fontId="0" fillId="0" borderId="11" xfId="0" applyNumberFormat="1" applyFill="1" applyBorder="1" applyAlignment="1" applyProtection="1">
      <alignment horizontal="right" vertical="center" indent="2"/>
      <protection/>
    </xf>
    <xf numFmtId="2" fontId="0" fillId="0" borderId="41" xfId="0" applyNumberFormat="1" applyFill="1" applyBorder="1" applyAlignment="1" applyProtection="1">
      <alignment horizontal="right" vertical="center" indent="2"/>
      <protection/>
    </xf>
    <xf numFmtId="2" fontId="0" fillId="0" borderId="28" xfId="0" applyNumberFormat="1" applyFill="1" applyBorder="1" applyAlignment="1" applyProtection="1">
      <alignment horizontal="right" vertical="center" indent="2"/>
      <protection/>
    </xf>
    <xf numFmtId="2" fontId="0" fillId="0" borderId="42" xfId="0" applyNumberFormat="1" applyFill="1" applyBorder="1" applyAlignment="1" applyProtection="1">
      <alignment horizontal="right" vertical="center" indent="2"/>
      <protection/>
    </xf>
    <xf numFmtId="2" fontId="0" fillId="0" borderId="1" xfId="0" applyNumberFormat="1" applyFill="1" applyBorder="1" applyAlignment="1" applyProtection="1">
      <alignment horizontal="right" vertical="center" indent="2"/>
      <protection/>
    </xf>
    <xf numFmtId="2" fontId="0" fillId="0" borderId="42" xfId="0" applyNumberFormat="1" applyFill="1" applyBorder="1" applyAlignment="1" applyProtection="1">
      <alignment horizontal="center" vertical="center"/>
      <protection/>
    </xf>
    <xf numFmtId="2" fontId="0" fillId="0" borderId="1" xfId="0" applyNumberFormat="1" applyFill="1" applyBorder="1" applyAlignment="1" applyProtection="1">
      <alignment horizontal="center" vertical="center"/>
      <protection/>
    </xf>
    <xf numFmtId="2" fontId="0" fillId="0" borderId="42" xfId="0" applyNumberFormat="1" applyFill="1" applyBorder="1" applyAlignment="1" applyProtection="1">
      <alignment horizontal="center" vertical="center"/>
      <protection/>
    </xf>
    <xf numFmtId="2" fontId="0" fillId="0" borderId="1" xfId="0" applyNumberFormat="1" applyFill="1" applyBorder="1" applyAlignment="1" applyProtection="1">
      <alignment horizontal="center" vertical="center"/>
      <protection/>
    </xf>
    <xf numFmtId="2" fontId="0" fillId="0" borderId="43" xfId="0" applyNumberFormat="1" applyFill="1" applyBorder="1" applyAlignment="1" applyProtection="1">
      <alignment horizontal="center" vertical="center"/>
      <protection/>
    </xf>
    <xf numFmtId="2" fontId="0" fillId="0" borderId="44" xfId="0" applyNumberFormat="1" applyFill="1" applyBorder="1" applyAlignment="1" applyProtection="1">
      <alignment horizontal="center" vertical="center"/>
      <protection/>
    </xf>
    <xf numFmtId="167" fontId="0" fillId="0" borderId="45" xfId="0" applyNumberFormat="1" applyFill="1" applyBorder="1" applyAlignment="1" applyProtection="1">
      <alignment horizontal="right" vertical="center" indent="2"/>
      <protection/>
    </xf>
    <xf numFmtId="167" fontId="0" fillId="0" borderId="5" xfId="0" applyNumberFormat="1" applyFill="1" applyBorder="1" applyAlignment="1" applyProtection="1">
      <alignment horizontal="right" vertical="center" indent="2"/>
      <protection/>
    </xf>
    <xf numFmtId="2" fontId="0" fillId="0" borderId="42"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protection locked="0"/>
    </xf>
    <xf numFmtId="1" fontId="0" fillId="0" borderId="42" xfId="0" applyNumberFormat="1" applyFill="1" applyBorder="1" applyAlignment="1" applyProtection="1">
      <alignment horizontal="right" vertical="center" indent="2"/>
      <protection locked="0"/>
    </xf>
    <xf numFmtId="1" fontId="0" fillId="0" borderId="1" xfId="0" applyNumberFormat="1" applyFill="1" applyBorder="1" applyAlignment="1" applyProtection="1">
      <alignment horizontal="right" vertical="center" indent="2"/>
      <protection locked="0"/>
    </xf>
    <xf numFmtId="1" fontId="0" fillId="0" borderId="42"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1" fontId="0" fillId="0" borderId="42"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166" fontId="0" fillId="0" borderId="43" xfId="0" applyNumberFormat="1" applyFill="1" applyBorder="1" applyAlignment="1" applyProtection="1">
      <alignment horizontal="center" vertical="center"/>
      <protection locked="0"/>
    </xf>
    <xf numFmtId="166" fontId="0" fillId="0" borderId="44" xfId="0" applyNumberFormat="1" applyFill="1" applyBorder="1" applyAlignment="1" applyProtection="1">
      <alignment horizontal="center" vertical="center"/>
      <protection locked="0"/>
    </xf>
    <xf numFmtId="166" fontId="0" fillId="0" borderId="45" xfId="0" applyNumberFormat="1" applyFill="1" applyBorder="1" applyAlignment="1" applyProtection="1">
      <alignment horizontal="right" vertical="center" indent="2"/>
      <protection locked="0"/>
    </xf>
    <xf numFmtId="166" fontId="0" fillId="0" borderId="5" xfId="0" applyNumberFormat="1" applyFill="1" applyBorder="1" applyAlignment="1" applyProtection="1">
      <alignment horizontal="right" vertical="center" indent="2"/>
      <protection locked="0"/>
    </xf>
    <xf numFmtId="2" fontId="0" fillId="8" borderId="32" xfId="0" applyNumberFormat="1" applyFill="1" applyBorder="1" applyAlignment="1" applyProtection="1">
      <alignment horizontal="left" vertical="center" wrapText="1"/>
      <protection/>
    </xf>
    <xf numFmtId="2" fontId="0" fillId="8" borderId="33" xfId="0" applyNumberFormat="1" applyFill="1" applyBorder="1" applyAlignment="1" applyProtection="1">
      <alignment horizontal="left" vertical="center" wrapText="1"/>
      <protection/>
    </xf>
    <xf numFmtId="2" fontId="0" fillId="2" borderId="5" xfId="0" applyNumberFormat="1" applyFill="1" applyBorder="1" applyAlignment="1" applyProtection="1">
      <alignment horizontal="left" vertical="center" indent="1"/>
      <protection locked="0"/>
    </xf>
    <xf numFmtId="2" fontId="4" fillId="0" borderId="46" xfId="0" applyNumberFormat="1" applyFont="1" applyFill="1" applyBorder="1" applyAlignment="1" applyProtection="1">
      <alignment horizontal="center" vertical="center"/>
      <protection/>
    </xf>
    <xf numFmtId="2" fontId="4" fillId="0" borderId="47" xfId="0" applyNumberFormat="1" applyFont="1" applyFill="1" applyBorder="1" applyAlignment="1" applyProtection="1">
      <alignment horizontal="center" vertical="center"/>
      <protection/>
    </xf>
    <xf numFmtId="2" fontId="0" fillId="0" borderId="43" xfId="0" applyNumberFormat="1" applyFill="1" applyBorder="1" applyAlignment="1" applyProtection="1">
      <alignment horizontal="center" vertical="center"/>
      <protection locked="0"/>
    </xf>
    <xf numFmtId="2" fontId="0" fillId="0" borderId="44" xfId="0" applyNumberFormat="1" applyFill="1" applyBorder="1" applyAlignment="1" applyProtection="1">
      <alignment horizontal="center" vertical="center"/>
      <protection locked="0"/>
    </xf>
    <xf numFmtId="1" fontId="0" fillId="0" borderId="43" xfId="0" applyNumberFormat="1" applyFill="1" applyBorder="1" applyAlignment="1" applyProtection="1">
      <alignment horizontal="center" vertical="center"/>
      <protection locked="0"/>
    </xf>
    <xf numFmtId="1" fontId="0" fillId="0" borderId="44" xfId="0" applyNumberFormat="1" applyFill="1" applyBorder="1" applyAlignment="1" applyProtection="1">
      <alignment horizontal="center" vertical="center"/>
      <protection locked="0"/>
    </xf>
    <xf numFmtId="2" fontId="0" fillId="0" borderId="48" xfId="0" applyNumberFormat="1" applyFill="1" applyBorder="1" applyAlignment="1" applyProtection="1">
      <alignment horizontal="center" vertical="center"/>
      <protection locked="0"/>
    </xf>
    <xf numFmtId="2" fontId="0" fillId="0" borderId="49" xfId="0" applyNumberFormat="1" applyFill="1" applyBorder="1" applyAlignment="1" applyProtection="1">
      <alignment horizontal="center" vertical="center"/>
      <protection locked="0"/>
    </xf>
    <xf numFmtId="2" fontId="0" fillId="0" borderId="46" xfId="0" applyNumberFormat="1" applyFill="1" applyBorder="1" applyAlignment="1" applyProtection="1">
      <alignment horizontal="center" vertical="center"/>
      <protection/>
    </xf>
    <xf numFmtId="2" fontId="0" fillId="0" borderId="47" xfId="0" applyNumberFormat="1" applyFill="1" applyBorder="1" applyAlignment="1" applyProtection="1">
      <alignment horizontal="center" vertical="center"/>
      <protection/>
    </xf>
    <xf numFmtId="0" fontId="4" fillId="0" borderId="3" xfId="0" applyFont="1" applyFill="1" applyBorder="1" applyAlignment="1" applyProtection="1">
      <alignment horizontal="left" vertical="center"/>
      <protection/>
    </xf>
    <xf numFmtId="0" fontId="4" fillId="0" borderId="4" xfId="0" applyFont="1" applyFill="1" applyBorder="1" applyAlignment="1" applyProtection="1">
      <alignment horizontal="left" vertical="center"/>
      <protection/>
    </xf>
    <xf numFmtId="0" fontId="4" fillId="0" borderId="50" xfId="0" applyFont="1" applyFill="1" applyBorder="1" applyAlignment="1" applyProtection="1">
      <alignment horizontal="left" vertical="center"/>
      <protection/>
    </xf>
    <xf numFmtId="0" fontId="4" fillId="0" borderId="38" xfId="0" applyFont="1" applyFill="1" applyBorder="1" applyAlignment="1" applyProtection="1">
      <alignment horizontal="left" vertical="center"/>
      <protection/>
    </xf>
    <xf numFmtId="0" fontId="4" fillId="0" borderId="39" xfId="0" applyFont="1" applyFill="1" applyBorder="1" applyAlignment="1" applyProtection="1">
      <alignment horizontal="left" vertical="center"/>
      <protection/>
    </xf>
    <xf numFmtId="2" fontId="0" fillId="0" borderId="48" xfId="0" applyNumberFormat="1" applyFill="1" applyBorder="1" applyAlignment="1" applyProtection="1">
      <alignment horizontal="center" vertical="center"/>
      <protection/>
    </xf>
    <xf numFmtId="2" fontId="0" fillId="0" borderId="49" xfId="0" applyNumberFormat="1" applyFill="1" applyBorder="1" applyAlignment="1" applyProtection="1">
      <alignment horizontal="center" vertical="center"/>
      <protection/>
    </xf>
    <xf numFmtId="0" fontId="0" fillId="0" borderId="0" xfId="0" applyBorder="1" applyAlignment="1" applyProtection="1">
      <alignment textRotation="90"/>
      <protection/>
    </xf>
    <xf numFmtId="0" fontId="0" fillId="0" borderId="0" xfId="0" applyBorder="1" applyAlignment="1" applyProtection="1">
      <alignment horizontal="center" vertical="center"/>
      <protection/>
    </xf>
    <xf numFmtId="0" fontId="4" fillId="8" borderId="17" xfId="0" applyFont="1" applyFill="1" applyBorder="1" applyAlignment="1" applyProtection="1">
      <alignment horizontal="left" vertical="center" wrapText="1" indent="2"/>
      <protection/>
    </xf>
    <xf numFmtId="0" fontId="4" fillId="8" borderId="30" xfId="0" applyFont="1" applyFill="1" applyBorder="1" applyAlignment="1" applyProtection="1">
      <alignment horizontal="left" vertical="center" wrapText="1" indent="2"/>
      <protection/>
    </xf>
    <xf numFmtId="0" fontId="4" fillId="8" borderId="18" xfId="0" applyFont="1" applyFill="1" applyBorder="1" applyAlignment="1" applyProtection="1">
      <alignment horizontal="left" vertical="center" wrapText="1" indent="2"/>
      <protection/>
    </xf>
    <xf numFmtId="0" fontId="4" fillId="8" borderId="19" xfId="0" applyFont="1" applyFill="1" applyBorder="1" applyAlignment="1" applyProtection="1">
      <alignment horizontal="left" vertical="center" wrapText="1" indent="2"/>
      <protection/>
    </xf>
    <xf numFmtId="0" fontId="4" fillId="8" borderId="0" xfId="0" applyFont="1" applyFill="1" applyBorder="1" applyAlignment="1" applyProtection="1">
      <alignment horizontal="left" vertical="center" wrapText="1" indent="2"/>
      <protection/>
    </xf>
    <xf numFmtId="0" fontId="4" fillId="8" borderId="20" xfId="0" applyFont="1" applyFill="1" applyBorder="1" applyAlignment="1" applyProtection="1">
      <alignment horizontal="left" vertical="center" wrapText="1" indent="2"/>
      <protection/>
    </xf>
    <xf numFmtId="0" fontId="4" fillId="8" borderId="21" xfId="0" applyFont="1" applyFill="1" applyBorder="1" applyAlignment="1" applyProtection="1">
      <alignment horizontal="left" vertical="center" wrapText="1" indent="2"/>
      <protection/>
    </xf>
    <xf numFmtId="0" fontId="4" fillId="8" borderId="31" xfId="0" applyFont="1" applyFill="1" applyBorder="1" applyAlignment="1" applyProtection="1">
      <alignment horizontal="left" vertical="center" wrapText="1" indent="2"/>
      <protection/>
    </xf>
    <xf numFmtId="0" fontId="4" fillId="8" borderId="22" xfId="0" applyFont="1" applyFill="1" applyBorder="1" applyAlignment="1" applyProtection="1">
      <alignment horizontal="left" vertical="center" wrapText="1" indent="2"/>
      <protection/>
    </xf>
    <xf numFmtId="0" fontId="0" fillId="0" borderId="23" xfId="0" applyFill="1" applyBorder="1" applyAlignment="1" applyProtection="1">
      <alignment horizontal="center" textRotation="90"/>
      <protection/>
    </xf>
    <xf numFmtId="0" fontId="0" fillId="0" borderId="2" xfId="0" applyFill="1" applyBorder="1" applyAlignment="1" applyProtection="1">
      <alignment horizontal="left" vertical="center" indent="1"/>
      <protection/>
    </xf>
    <xf numFmtId="0" fontId="0" fillId="0" borderId="24" xfId="0" applyFill="1" applyBorder="1" applyAlignment="1" applyProtection="1">
      <alignment horizontal="center" textRotation="90"/>
      <protection/>
    </xf>
    <xf numFmtId="0" fontId="0" fillId="0" borderId="7" xfId="0" applyFill="1" applyBorder="1" applyAlignment="1" applyProtection="1">
      <alignment horizontal="center" textRotation="90"/>
      <protection/>
    </xf>
    <xf numFmtId="0" fontId="4" fillId="0" borderId="50" xfId="0" applyFont="1" applyFill="1" applyBorder="1" applyAlignment="1" applyProtection="1">
      <alignment horizontal="left" vertical="center" indent="1"/>
      <protection/>
    </xf>
    <xf numFmtId="0" fontId="0" fillId="0" borderId="39"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5" xfId="0" applyFill="1" applyBorder="1" applyAlignment="1" applyProtection="1">
      <alignment horizontal="center" vertical="center"/>
      <protection/>
    </xf>
    <xf numFmtId="0" fontId="0" fillId="0" borderId="30" xfId="0" applyBorder="1" applyAlignment="1" applyProtection="1">
      <alignment vertical="center" textRotation="90"/>
      <protection/>
    </xf>
    <xf numFmtId="0" fontId="4" fillId="0" borderId="15"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0" fillId="0" borderId="23" xfId="0" applyFill="1" applyBorder="1" applyAlignment="1" applyProtection="1">
      <alignment horizontal="center" vertical="center" textRotation="90"/>
      <protection/>
    </xf>
    <xf numFmtId="0" fontId="0" fillId="0" borderId="24" xfId="0" applyFill="1" applyBorder="1" applyAlignment="1" applyProtection="1">
      <alignment horizontal="center" vertical="center" textRotation="90"/>
      <protection/>
    </xf>
    <xf numFmtId="0" fontId="0" fillId="0" borderId="7" xfId="0" applyFill="1" applyBorder="1" applyAlignment="1" applyProtection="1">
      <alignment horizontal="center" vertical="center" textRotation="90"/>
      <protection/>
    </xf>
    <xf numFmtId="2" fontId="0" fillId="4" borderId="30" xfId="0" applyNumberFormat="1" applyFill="1" applyBorder="1" applyAlignment="1" applyProtection="1">
      <alignment horizontal="left" vertical="center" wrapText="1" indent="1"/>
      <protection/>
    </xf>
    <xf numFmtId="2" fontId="0" fillId="4" borderId="31" xfId="0" applyNumberFormat="1" applyFill="1" applyBorder="1" applyAlignment="1" applyProtection="1">
      <alignment horizontal="left" vertical="center" wrapText="1" inden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22</xdr:row>
      <xdr:rowOff>57150</xdr:rowOff>
    </xdr:from>
    <xdr:to>
      <xdr:col>7</xdr:col>
      <xdr:colOff>1409700</xdr:colOff>
      <xdr:row>29</xdr:row>
      <xdr:rowOff>57150</xdr:rowOff>
    </xdr:to>
    <xdr:pic>
      <xdr:nvPicPr>
        <xdr:cNvPr id="1" name="Picture 2"/>
        <xdr:cNvPicPr preferRelativeResize="1">
          <a:picLocks noChangeAspect="1"/>
        </xdr:cNvPicPr>
      </xdr:nvPicPr>
      <xdr:blipFill>
        <a:blip r:embed="rId1"/>
        <a:stretch>
          <a:fillRect/>
        </a:stretch>
      </xdr:blipFill>
      <xdr:spPr>
        <a:xfrm>
          <a:off x="6648450" y="1562100"/>
          <a:ext cx="265747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600075</xdr:colOff>
      <xdr:row>22</xdr:row>
      <xdr:rowOff>57150</xdr:rowOff>
    </xdr:from>
    <xdr:to>
      <xdr:col>7</xdr:col>
      <xdr:colOff>1409700</xdr:colOff>
      <xdr:row>29</xdr:row>
      <xdr:rowOff>57150</xdr:rowOff>
    </xdr:to>
    <xdr:pic>
      <xdr:nvPicPr>
        <xdr:cNvPr id="1" name="Picture 1"/>
        <xdr:cNvPicPr preferRelativeResize="1">
          <a:picLocks noChangeAspect="1"/>
        </xdr:cNvPicPr>
      </xdr:nvPicPr>
      <xdr:blipFill>
        <a:blip r:embed="rId1"/>
        <a:stretch>
          <a:fillRect/>
        </a:stretch>
      </xdr:blipFill>
      <xdr:spPr>
        <a:xfrm>
          <a:off x="6648450" y="1562100"/>
          <a:ext cx="2657475"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54"/>
  <sheetViews>
    <sheetView showGridLines="0" workbookViewId="0" topLeftCell="A17">
      <selection activeCell="C30" sqref="C30"/>
    </sheetView>
  </sheetViews>
  <sheetFormatPr defaultColWidth="9.00390625" defaultRowHeight="12.75" zeroHeight="1"/>
  <cols>
    <col min="1" max="1" width="3.125" style="49" customWidth="1"/>
    <col min="2" max="2" width="5.625" style="49" customWidth="1"/>
    <col min="3" max="3" width="31.75390625" style="47" customWidth="1"/>
    <col min="4" max="4" width="14.625" style="48" customWidth="1"/>
    <col min="5" max="5" width="15.125" style="49" customWidth="1"/>
    <col min="6" max="6" width="9.125" style="47" customWidth="1"/>
    <col min="7" max="7" width="24.25390625" style="50" customWidth="1"/>
    <col min="8" max="8" width="25.75390625" style="50" customWidth="1"/>
    <col min="9" max="9" width="6.125" style="47" customWidth="1"/>
    <col min="10" max="10" width="30.75390625" style="49" customWidth="1"/>
    <col min="11" max="11" width="15.25390625" style="49" customWidth="1"/>
    <col min="12" max="12" width="18.75390625" style="49" customWidth="1"/>
    <col min="13" max="13" width="9.125" style="51" customWidth="1"/>
    <col min="14" max="14" width="3.875" style="49" customWidth="1"/>
    <col min="15" max="16384" width="0" style="49" hidden="1" customWidth="1"/>
  </cols>
  <sheetData>
    <row r="1" ht="19.5" customHeight="1" hidden="1"/>
    <row r="2" spans="3:10" ht="19.5" customHeight="1" hidden="1">
      <c r="C2" s="47" t="s">
        <v>59</v>
      </c>
      <c r="D2" s="48">
        <f>D23</f>
        <v>7</v>
      </c>
      <c r="E2" s="49">
        <f>D2*PI()/180</f>
        <v>0.12217304763960307</v>
      </c>
      <c r="I2" s="47" t="s">
        <v>101</v>
      </c>
      <c r="J2" s="49">
        <f>ATAN(D10/COS(E2))</f>
        <v>0.3514773386474827</v>
      </c>
    </row>
    <row r="3" spans="3:7" ht="19.5" customHeight="1" hidden="1">
      <c r="C3" s="47" t="s">
        <v>1</v>
      </c>
      <c r="D3" s="48">
        <f>D20</f>
        <v>2</v>
      </c>
      <c r="F3" s="47" t="s">
        <v>60</v>
      </c>
      <c r="G3" s="50">
        <f>D3/COS(E2)</f>
        <v>2.0150196509176967</v>
      </c>
    </row>
    <row r="4" spans="3:4" ht="19.5" customHeight="1" hidden="1">
      <c r="C4" s="47" t="s">
        <v>2</v>
      </c>
      <c r="D4" s="48">
        <f>D21</f>
        <v>86</v>
      </c>
    </row>
    <row r="5" ht="19.5" customHeight="1" hidden="1"/>
    <row r="6" spans="3:13" ht="19.5" customHeight="1" hidden="1">
      <c r="C6" s="47" t="s">
        <v>19</v>
      </c>
      <c r="D6" s="48">
        <f>D25</f>
        <v>178</v>
      </c>
      <c r="F6" s="47" t="s">
        <v>4</v>
      </c>
      <c r="G6" s="50">
        <f>J6+2*D3</f>
        <v>177.29168997892194</v>
      </c>
      <c r="I6" s="47" t="s">
        <v>14</v>
      </c>
      <c r="J6" s="49">
        <f>D3*D4/COS(E2)</f>
        <v>173.29168997892194</v>
      </c>
      <c r="L6" s="49" t="s">
        <v>26</v>
      </c>
      <c r="M6" s="51">
        <f>J6-2.5*D3</f>
        <v>168.29168997892194</v>
      </c>
    </row>
    <row r="7" ht="19.5" customHeight="1" hidden="1"/>
    <row r="8" ht="19.5" customHeight="1" hidden="1"/>
    <row r="9" spans="3:4" ht="19.5" customHeight="1" hidden="1">
      <c r="C9" s="52" t="s">
        <v>0</v>
      </c>
      <c r="D9" s="48">
        <f>D22</f>
        <v>20</v>
      </c>
    </row>
    <row r="10" spans="3:7" ht="19.5" customHeight="1" hidden="1">
      <c r="C10" s="52" t="s">
        <v>22</v>
      </c>
      <c r="D10" s="48">
        <f>TAN(D9*PI()/180)</f>
        <v>0.36397023426620234</v>
      </c>
      <c r="F10" s="47" t="s">
        <v>7</v>
      </c>
      <c r="G10" s="50">
        <f>(D8-G8)/D3</f>
        <v>0</v>
      </c>
    </row>
    <row r="11" spans="3:10" ht="19.5" customHeight="1" hidden="1">
      <c r="C11" s="47" t="s">
        <v>21</v>
      </c>
      <c r="D11" s="53">
        <f>D10-(D9*3.14/180)</f>
        <v>0.015081345377313427</v>
      </c>
      <c r="F11" s="47" t="s">
        <v>8</v>
      </c>
      <c r="G11" s="50">
        <f>(D6-J6)/2</f>
        <v>2.3541550105390314</v>
      </c>
      <c r="I11" s="47" t="s">
        <v>13</v>
      </c>
      <c r="J11" s="49">
        <f>(2.25+G10-(G13+G14))*D3</f>
        <v>2.5</v>
      </c>
    </row>
    <row r="12" spans="3:12" ht="19.5" customHeight="1" hidden="1">
      <c r="C12" s="52" t="s">
        <v>23</v>
      </c>
      <c r="D12" s="53">
        <f>COS(D9*3.14/180)</f>
        <v>0.9397531304731841</v>
      </c>
      <c r="F12" s="47" t="s">
        <v>9</v>
      </c>
      <c r="G12" s="50">
        <f>(D7-J7)/2</f>
        <v>0</v>
      </c>
      <c r="I12" s="47" t="s">
        <v>16</v>
      </c>
      <c r="J12" s="54">
        <f>0.5+(D4*D9)/180</f>
        <v>10.055555555555555</v>
      </c>
      <c r="L12" s="54">
        <f>ROUND(J12,0)</f>
        <v>10</v>
      </c>
    </row>
    <row r="13" spans="3:12" ht="19.5" customHeight="1" hidden="1">
      <c r="C13" s="52" t="s">
        <v>24</v>
      </c>
      <c r="D13" s="53">
        <f>SIN(D9*3.14/180)</f>
        <v>0.34185384854620343</v>
      </c>
      <c r="F13" s="47" t="s">
        <v>10</v>
      </c>
      <c r="G13" s="50">
        <f>1+G10-(G12/D3)</f>
        <v>1</v>
      </c>
      <c r="J13" s="54"/>
      <c r="L13" s="54">
        <f>ROUND(J13,0)</f>
        <v>0</v>
      </c>
    </row>
    <row r="14" spans="9:10" ht="19.5" customHeight="1" hidden="1">
      <c r="I14" s="50" t="s">
        <v>58</v>
      </c>
      <c r="J14" s="51">
        <f>(D27-((PI()*(L12-0.5))+D4*D11)*D12*D3)/(2*D3*D13)</f>
        <v>-0.3889239745316219</v>
      </c>
    </row>
    <row r="15" spans="3:10" ht="19.5" customHeight="1" hidden="1">
      <c r="C15" s="47" t="s">
        <v>44</v>
      </c>
      <c r="D15" s="48">
        <f>E27/(D5+2)</f>
        <v>0</v>
      </c>
      <c r="I15" s="50"/>
      <c r="J15" s="51"/>
    </row>
    <row r="16" spans="9:10" ht="19.5" customHeight="1" hidden="1" thickBot="1">
      <c r="I16" s="55" t="s">
        <v>69</v>
      </c>
      <c r="J16" s="50">
        <f>(PI()*H31*(H32+2))/H32</f>
        <v>10.533575367918717</v>
      </c>
    </row>
    <row r="17" spans="5:11" ht="19.5" customHeight="1" thickBot="1">
      <c r="E17" s="56" t="s">
        <v>71</v>
      </c>
      <c r="H17" s="45" t="s">
        <v>72</v>
      </c>
      <c r="K17" s="45" t="s">
        <v>73</v>
      </c>
    </row>
    <row r="18" spans="2:11" ht="21" customHeight="1" thickBot="1">
      <c r="B18" s="99" t="s">
        <v>55</v>
      </c>
      <c r="C18" s="100"/>
      <c r="D18" s="100"/>
      <c r="E18" s="101"/>
      <c r="G18" s="93" t="s">
        <v>76</v>
      </c>
      <c r="H18" s="94"/>
      <c r="J18" s="87" t="s">
        <v>45</v>
      </c>
      <c r="K18" s="88"/>
    </row>
    <row r="19" spans="2:11" ht="19.5" customHeight="1">
      <c r="B19" s="78" t="s">
        <v>40</v>
      </c>
      <c r="C19" s="57"/>
      <c r="D19" s="209" t="s">
        <v>100</v>
      </c>
      <c r="E19" s="210"/>
      <c r="G19" s="95"/>
      <c r="H19" s="96"/>
      <c r="J19" s="89"/>
      <c r="K19" s="90"/>
    </row>
    <row r="20" spans="2:11" ht="19.5" customHeight="1">
      <c r="B20" s="79"/>
      <c r="C20" s="219" t="s">
        <v>61</v>
      </c>
      <c r="D20" s="211">
        <v>2</v>
      </c>
      <c r="E20" s="212"/>
      <c r="G20" s="95"/>
      <c r="H20" s="96"/>
      <c r="I20" s="50"/>
      <c r="J20" s="89"/>
      <c r="K20" s="90"/>
    </row>
    <row r="21" spans="2:11" ht="19.5" customHeight="1" thickBot="1">
      <c r="B21" s="79"/>
      <c r="C21" s="219" t="s">
        <v>28</v>
      </c>
      <c r="D21" s="213">
        <v>86</v>
      </c>
      <c r="E21" s="214"/>
      <c r="G21" s="97"/>
      <c r="H21" s="98"/>
      <c r="J21" s="91"/>
      <c r="K21" s="92"/>
    </row>
    <row r="22" spans="2:11" ht="19.5" customHeight="1">
      <c r="B22" s="79"/>
      <c r="C22" s="219" t="s">
        <v>31</v>
      </c>
      <c r="D22" s="213">
        <v>20</v>
      </c>
      <c r="E22" s="214"/>
      <c r="G22" s="81"/>
      <c r="H22" s="82"/>
      <c r="J22" s="65" t="s">
        <v>46</v>
      </c>
      <c r="K22" s="1">
        <v>86</v>
      </c>
    </row>
    <row r="23" spans="2:11" ht="19.5" customHeight="1">
      <c r="B23" s="79"/>
      <c r="C23" s="219" t="s">
        <v>51</v>
      </c>
      <c r="D23" s="213">
        <v>7</v>
      </c>
      <c r="E23" s="214"/>
      <c r="G23" s="83"/>
      <c r="H23" s="84"/>
      <c r="J23" s="65" t="s">
        <v>47</v>
      </c>
      <c r="K23" s="2">
        <v>178</v>
      </c>
    </row>
    <row r="24" spans="2:11" ht="19.5" customHeight="1">
      <c r="B24" s="79"/>
      <c r="C24" s="219" t="s">
        <v>63</v>
      </c>
      <c r="D24" s="213" t="s">
        <v>64</v>
      </c>
      <c r="E24" s="214"/>
      <c r="G24" s="83"/>
      <c r="H24" s="84"/>
      <c r="J24" s="66" t="s">
        <v>109</v>
      </c>
      <c r="K24" s="68">
        <v>7</v>
      </c>
    </row>
    <row r="25" spans="2:11" ht="19.5" customHeight="1" thickBot="1">
      <c r="B25" s="79"/>
      <c r="C25" s="219" t="s">
        <v>33</v>
      </c>
      <c r="D25" s="211">
        <v>178</v>
      </c>
      <c r="E25" s="212"/>
      <c r="G25" s="83"/>
      <c r="H25" s="84"/>
      <c r="J25" s="67" t="s">
        <v>44</v>
      </c>
      <c r="K25" s="21">
        <f>K23/(K22+2)*COS(K24*PI()/180)</f>
        <v>2.0076501703654013</v>
      </c>
    </row>
    <row r="26" spans="2:8" ht="19.5" customHeight="1" thickBot="1">
      <c r="B26" s="79"/>
      <c r="C26" s="219" t="s">
        <v>68</v>
      </c>
      <c r="D26" s="211">
        <v>168.5</v>
      </c>
      <c r="E26" s="212"/>
      <c r="G26" s="83"/>
      <c r="H26" s="84"/>
    </row>
    <row r="27" spans="2:13" ht="19.5" customHeight="1" thickBot="1">
      <c r="B27" s="80"/>
      <c r="C27" s="220" t="s">
        <v>39</v>
      </c>
      <c r="D27" s="215">
        <v>58</v>
      </c>
      <c r="E27" s="216"/>
      <c r="G27" s="83"/>
      <c r="H27" s="84"/>
      <c r="J27" s="70" t="s">
        <v>48</v>
      </c>
      <c r="K27" s="71"/>
      <c r="L27" s="72" t="s">
        <v>50</v>
      </c>
      <c r="M27" s="73"/>
    </row>
    <row r="28" spans="2:13" ht="19.5" customHeight="1" thickBot="1">
      <c r="B28" s="78" t="s">
        <v>43</v>
      </c>
      <c r="C28" s="221" t="s">
        <v>38</v>
      </c>
      <c r="D28" s="217">
        <f>L12</f>
        <v>10</v>
      </c>
      <c r="E28" s="218"/>
      <c r="G28" s="83"/>
      <c r="H28" s="84"/>
      <c r="J28" s="22" t="s">
        <v>49</v>
      </c>
      <c r="K28" s="23" t="s">
        <v>49</v>
      </c>
      <c r="L28" s="74"/>
      <c r="M28" s="75"/>
    </row>
    <row r="29" spans="2:13" ht="19.5" customHeight="1">
      <c r="B29" s="79"/>
      <c r="C29" s="219" t="s">
        <v>35</v>
      </c>
      <c r="D29" s="190">
        <f>J6</f>
        <v>173.29168997892194</v>
      </c>
      <c r="E29" s="191"/>
      <c r="G29" s="83"/>
      <c r="H29" s="84"/>
      <c r="J29" s="24">
        <v>0.2</v>
      </c>
      <c r="K29" s="25">
        <v>6.5</v>
      </c>
      <c r="L29" s="74"/>
      <c r="M29" s="75"/>
    </row>
    <row r="30" spans="2:13" ht="19.5" customHeight="1" thickBot="1">
      <c r="B30" s="79"/>
      <c r="C30" s="222" t="s">
        <v>62</v>
      </c>
      <c r="D30" s="190">
        <f>G3</f>
        <v>2.0150196509176967</v>
      </c>
      <c r="E30" s="191"/>
      <c r="G30" s="85"/>
      <c r="H30" s="86"/>
      <c r="J30" s="26">
        <v>0.3</v>
      </c>
      <c r="K30" s="27">
        <v>7</v>
      </c>
      <c r="L30" s="74"/>
      <c r="M30" s="75"/>
    </row>
    <row r="31" spans="2:13" ht="19.5" customHeight="1" thickBot="1">
      <c r="B31" s="79"/>
      <c r="C31" s="222" t="s">
        <v>41</v>
      </c>
      <c r="D31" s="190">
        <f>J14</f>
        <v>-0.3889239745316219</v>
      </c>
      <c r="E31" s="191"/>
      <c r="G31" s="58" t="s">
        <v>70</v>
      </c>
      <c r="H31" s="43">
        <v>3</v>
      </c>
      <c r="J31" s="26">
        <v>0.4</v>
      </c>
      <c r="K31" s="26">
        <v>8</v>
      </c>
      <c r="L31" s="76"/>
      <c r="M31" s="77"/>
    </row>
    <row r="32" spans="2:11" ht="19.5" customHeight="1">
      <c r="B32" s="79"/>
      <c r="C32" s="222" t="s">
        <v>66</v>
      </c>
      <c r="D32" s="190">
        <f>(D25-D26)/2</f>
        <v>4.75</v>
      </c>
      <c r="E32" s="191"/>
      <c r="G32" s="59" t="s">
        <v>28</v>
      </c>
      <c r="H32" s="44">
        <v>17</v>
      </c>
      <c r="J32" s="26">
        <v>0.5</v>
      </c>
      <c r="K32" s="27">
        <v>9</v>
      </c>
    </row>
    <row r="33" spans="2:11" ht="19.5" customHeight="1">
      <c r="B33" s="79"/>
      <c r="C33" s="222" t="s">
        <v>78</v>
      </c>
      <c r="D33" s="190">
        <f>G11</f>
        <v>2.3541550105390314</v>
      </c>
      <c r="E33" s="191"/>
      <c r="G33" s="59" t="s">
        <v>67</v>
      </c>
      <c r="H33" s="44">
        <v>59.5</v>
      </c>
      <c r="J33" s="26">
        <v>0.6</v>
      </c>
      <c r="K33" s="26">
        <v>10</v>
      </c>
    </row>
    <row r="34" spans="2:11" ht="19.5" customHeight="1">
      <c r="B34" s="79"/>
      <c r="C34" s="222" t="s">
        <v>79</v>
      </c>
      <c r="D34" s="190">
        <f>D32-D33</f>
        <v>2.3958449894609686</v>
      </c>
      <c r="E34" s="191"/>
      <c r="G34" s="59" t="s">
        <v>75</v>
      </c>
      <c r="H34" s="44">
        <v>53</v>
      </c>
      <c r="J34" s="27">
        <v>0.7</v>
      </c>
      <c r="K34" s="27">
        <v>11</v>
      </c>
    </row>
    <row r="35" spans="2:11" ht="19.5" customHeight="1" thickBot="1">
      <c r="B35" s="80"/>
      <c r="C35" s="223" t="s">
        <v>80</v>
      </c>
      <c r="D35" s="224">
        <f>J6*COS(J2)</f>
        <v>162.6975218764408</v>
      </c>
      <c r="E35" s="225"/>
      <c r="G35" s="60" t="s">
        <v>77</v>
      </c>
      <c r="H35" s="40">
        <f>2*((4*H33*H33)+(J16*J16))/(8*H33)</f>
        <v>59.966202563158085</v>
      </c>
      <c r="J35" s="26">
        <v>0.8</v>
      </c>
      <c r="K35" s="26">
        <v>12</v>
      </c>
    </row>
    <row r="36" spans="1:11" ht="19.5" customHeight="1">
      <c r="A36" s="62"/>
      <c r="B36" s="226"/>
      <c r="C36" s="227" t="s">
        <v>42</v>
      </c>
      <c r="D36" s="227"/>
      <c r="E36" s="227"/>
      <c r="G36" s="60" t="s">
        <v>68</v>
      </c>
      <c r="H36" s="40">
        <f>H35-2*H37</f>
        <v>46.033797436841915</v>
      </c>
      <c r="J36" s="27">
        <v>0.9</v>
      </c>
      <c r="K36" s="27">
        <v>14</v>
      </c>
    </row>
    <row r="37" spans="1:11" ht="19.5" customHeight="1" thickBot="1">
      <c r="A37" s="62"/>
      <c r="B37" s="226"/>
      <c r="C37" s="227"/>
      <c r="D37" s="227"/>
      <c r="E37" s="227"/>
      <c r="G37" s="61" t="s">
        <v>37</v>
      </c>
      <c r="H37" s="42">
        <f>(H35-H34)</f>
        <v>6.966202563158085</v>
      </c>
      <c r="J37" s="26">
        <v>1</v>
      </c>
      <c r="K37" s="26">
        <v>16</v>
      </c>
    </row>
    <row r="38" spans="2:11" ht="19.5" customHeight="1" thickBot="1">
      <c r="B38" s="62"/>
      <c r="C38" s="63"/>
      <c r="D38" s="64"/>
      <c r="E38" s="64"/>
      <c r="J38" s="26">
        <v>1.25</v>
      </c>
      <c r="K38" s="27">
        <v>18</v>
      </c>
    </row>
    <row r="39" spans="2:11" ht="19.5" customHeight="1">
      <c r="B39" s="62"/>
      <c r="C39" s="228" t="s">
        <v>74</v>
      </c>
      <c r="D39" s="229"/>
      <c r="E39" s="229"/>
      <c r="F39" s="229"/>
      <c r="G39" s="229"/>
      <c r="H39" s="230"/>
      <c r="J39" s="26">
        <v>1.5</v>
      </c>
      <c r="K39" s="26">
        <v>20</v>
      </c>
    </row>
    <row r="40" spans="2:11" ht="19.5" customHeight="1">
      <c r="B40" s="62"/>
      <c r="C40" s="231"/>
      <c r="D40" s="232"/>
      <c r="E40" s="232"/>
      <c r="F40" s="232"/>
      <c r="G40" s="232"/>
      <c r="H40" s="233"/>
      <c r="J40" s="27">
        <v>1.75</v>
      </c>
      <c r="K40" s="27">
        <v>22</v>
      </c>
    </row>
    <row r="41" spans="2:11" ht="19.5" customHeight="1">
      <c r="B41" s="62"/>
      <c r="C41" s="231"/>
      <c r="D41" s="232"/>
      <c r="E41" s="232"/>
      <c r="F41" s="232"/>
      <c r="G41" s="232"/>
      <c r="H41" s="233"/>
      <c r="J41" s="26">
        <v>2</v>
      </c>
      <c r="K41" s="27">
        <v>24</v>
      </c>
    </row>
    <row r="42" spans="3:11" ht="19.5" customHeight="1">
      <c r="C42" s="231"/>
      <c r="D42" s="232"/>
      <c r="E42" s="232"/>
      <c r="F42" s="232"/>
      <c r="G42" s="232"/>
      <c r="H42" s="233"/>
      <c r="J42" s="27">
        <v>2.25</v>
      </c>
      <c r="K42" s="26">
        <v>25</v>
      </c>
    </row>
    <row r="43" spans="3:11" ht="19.5" customHeight="1">
      <c r="C43" s="231"/>
      <c r="D43" s="232"/>
      <c r="E43" s="232"/>
      <c r="F43" s="232"/>
      <c r="G43" s="232"/>
      <c r="H43" s="233"/>
      <c r="J43" s="26">
        <v>2.5</v>
      </c>
      <c r="K43" s="27">
        <v>27</v>
      </c>
    </row>
    <row r="44" spans="3:11" ht="19.5" customHeight="1">
      <c r="C44" s="231"/>
      <c r="D44" s="232"/>
      <c r="E44" s="232"/>
      <c r="F44" s="232"/>
      <c r="G44" s="232"/>
      <c r="H44" s="233"/>
      <c r="J44" s="27">
        <v>2.75</v>
      </c>
      <c r="K44" s="32">
        <v>30</v>
      </c>
    </row>
    <row r="45" spans="3:11" ht="19.5" customHeight="1">
      <c r="C45" s="231"/>
      <c r="D45" s="232"/>
      <c r="E45" s="232"/>
      <c r="F45" s="232"/>
      <c r="G45" s="232"/>
      <c r="H45" s="233"/>
      <c r="J45" s="26">
        <v>3</v>
      </c>
      <c r="K45" s="26">
        <v>32</v>
      </c>
    </row>
    <row r="46" spans="3:11" ht="19.5" customHeight="1">
      <c r="C46" s="231"/>
      <c r="D46" s="232"/>
      <c r="E46" s="232"/>
      <c r="F46" s="232"/>
      <c r="G46" s="232"/>
      <c r="H46" s="233"/>
      <c r="J46" s="27">
        <v>3.25</v>
      </c>
      <c r="K46" s="32">
        <v>36</v>
      </c>
    </row>
    <row r="47" spans="3:11" ht="19.5" customHeight="1">
      <c r="C47" s="231"/>
      <c r="D47" s="232"/>
      <c r="E47" s="232"/>
      <c r="F47" s="232"/>
      <c r="G47" s="232"/>
      <c r="H47" s="233"/>
      <c r="J47" s="27">
        <v>3.5</v>
      </c>
      <c r="K47" s="27">
        <v>39</v>
      </c>
    </row>
    <row r="48" spans="3:11" ht="19.5" customHeight="1">
      <c r="C48" s="231"/>
      <c r="D48" s="232"/>
      <c r="E48" s="232"/>
      <c r="F48" s="232"/>
      <c r="G48" s="232"/>
      <c r="H48" s="233"/>
      <c r="J48" s="27">
        <v>3.75</v>
      </c>
      <c r="K48" s="26">
        <v>40</v>
      </c>
    </row>
    <row r="49" spans="3:11" ht="19.5" customHeight="1">
      <c r="C49" s="231"/>
      <c r="D49" s="232"/>
      <c r="E49" s="232"/>
      <c r="F49" s="232"/>
      <c r="G49" s="232"/>
      <c r="H49" s="233"/>
      <c r="J49" s="26">
        <v>4</v>
      </c>
      <c r="K49" s="32">
        <v>42</v>
      </c>
    </row>
    <row r="50" spans="3:11" ht="19.5" customHeight="1">
      <c r="C50" s="231"/>
      <c r="D50" s="232"/>
      <c r="E50" s="232"/>
      <c r="F50" s="232"/>
      <c r="G50" s="232"/>
      <c r="H50" s="233"/>
      <c r="J50" s="27">
        <v>4.5</v>
      </c>
      <c r="K50" s="27">
        <v>45</v>
      </c>
    </row>
    <row r="51" spans="3:11" ht="19.5" customHeight="1">
      <c r="C51" s="231"/>
      <c r="D51" s="232"/>
      <c r="E51" s="232"/>
      <c r="F51" s="232"/>
      <c r="G51" s="232"/>
      <c r="H51" s="233"/>
      <c r="J51" s="27">
        <v>4.75</v>
      </c>
      <c r="K51" s="26">
        <v>50</v>
      </c>
    </row>
    <row r="52" spans="3:11" ht="19.5" customHeight="1">
      <c r="C52" s="231"/>
      <c r="D52" s="232"/>
      <c r="E52" s="232"/>
      <c r="F52" s="232"/>
      <c r="G52" s="232"/>
      <c r="H52" s="233"/>
      <c r="J52" s="26">
        <v>5</v>
      </c>
      <c r="K52" s="27">
        <v>55</v>
      </c>
    </row>
    <row r="53" spans="3:11" ht="15">
      <c r="C53" s="231"/>
      <c r="D53" s="232"/>
      <c r="E53" s="232"/>
      <c r="F53" s="232"/>
      <c r="G53" s="232"/>
      <c r="H53" s="233"/>
      <c r="J53" s="27">
        <v>5.5</v>
      </c>
      <c r="K53" s="27">
        <v>60</v>
      </c>
    </row>
    <row r="54" spans="3:11" ht="15.75" thickBot="1">
      <c r="C54" s="234"/>
      <c r="D54" s="235"/>
      <c r="E54" s="235"/>
      <c r="F54" s="235"/>
      <c r="G54" s="235"/>
      <c r="H54" s="236"/>
      <c r="J54" s="33">
        <v>6</v>
      </c>
      <c r="K54" s="34">
        <v>65</v>
      </c>
    </row>
    <row r="55" ht="12.75"/>
  </sheetData>
  <sheetProtection password="FA84" sheet="1" objects="1" scenarios="1"/>
  <mergeCells count="28">
    <mergeCell ref="B28:B35"/>
    <mergeCell ref="J18:K21"/>
    <mergeCell ref="D24:E24"/>
    <mergeCell ref="G18:H21"/>
    <mergeCell ref="B18:E18"/>
    <mergeCell ref="D19:E19"/>
    <mergeCell ref="D21:E21"/>
    <mergeCell ref="D20:E20"/>
    <mergeCell ref="D23:E23"/>
    <mergeCell ref="G22:H30"/>
    <mergeCell ref="D26:E26"/>
    <mergeCell ref="D29:E29"/>
    <mergeCell ref="D25:E25"/>
    <mergeCell ref="D27:E27"/>
    <mergeCell ref="D30:E30"/>
    <mergeCell ref="D31:E31"/>
    <mergeCell ref="D33:E33"/>
    <mergeCell ref="B19:B27"/>
    <mergeCell ref="D22:E22"/>
    <mergeCell ref="D34:E34"/>
    <mergeCell ref="D35:E35"/>
    <mergeCell ref="D28:E28"/>
    <mergeCell ref="J27:K27"/>
    <mergeCell ref="L27:M31"/>
    <mergeCell ref="C39:H54"/>
    <mergeCell ref="D32:E32"/>
    <mergeCell ref="C37:E37"/>
    <mergeCell ref="C36:E36"/>
  </mergeCells>
  <printOptions/>
  <pageMargins left="0.75" right="0.75" top="1" bottom="1" header="0.5" footer="0.5"/>
  <pageSetup horizontalDpi="600" verticalDpi="600" orientation="portrait" paperSize="9" r:id="rId2"/>
  <ignoredErrors>
    <ignoredError sqref="D28" unlockedFormula="1"/>
  </ignoredErrors>
  <drawing r:id="rId1"/>
</worksheet>
</file>

<file path=xl/worksheets/sheet2.xml><?xml version="1.0" encoding="utf-8"?>
<worksheet xmlns="http://schemas.openxmlformats.org/spreadsheetml/2006/main" xmlns:r="http://schemas.openxmlformats.org/officeDocument/2006/relationships">
  <dimension ref="B1:N1624"/>
  <sheetViews>
    <sheetView showGridLines="0" workbookViewId="0" topLeftCell="A17">
      <selection activeCell="C35" sqref="C35"/>
    </sheetView>
  </sheetViews>
  <sheetFormatPr defaultColWidth="9.00390625" defaultRowHeight="12.75" zeroHeight="1"/>
  <cols>
    <col min="1" max="1" width="3.125" style="5" customWidth="1"/>
    <col min="2" max="2" width="5.625" style="5" customWidth="1"/>
    <col min="3" max="3" width="33.00390625" style="3" customWidth="1"/>
    <col min="4" max="4" width="14.625" style="4" customWidth="1"/>
    <col min="5" max="5" width="15.125" style="5" customWidth="1"/>
    <col min="6" max="6" width="10.00390625" style="3" customWidth="1"/>
    <col min="7" max="7" width="20.375" style="6" customWidth="1"/>
    <col min="8" max="8" width="18.00390625" style="6" customWidth="1"/>
    <col min="9" max="9" width="4.875" style="3" customWidth="1"/>
    <col min="10" max="10" width="14.125" style="5" hidden="1" customWidth="1"/>
    <col min="11" max="11" width="14.625" style="5" hidden="1" customWidth="1"/>
    <col min="12" max="12" width="11.75390625" style="5" hidden="1" customWidth="1"/>
    <col min="13" max="13" width="16.00390625" style="7" hidden="1" customWidth="1"/>
    <col min="14" max="14" width="18.125" style="5" hidden="1" customWidth="1"/>
    <col min="15" max="16384" width="0" style="5" hidden="1" customWidth="1"/>
  </cols>
  <sheetData>
    <row r="1" ht="19.5" customHeight="1" hidden="1">
      <c r="E1" s="5" t="s">
        <v>91</v>
      </c>
    </row>
    <row r="2" spans="3:5" ht="19.5" customHeight="1" hidden="1">
      <c r="C2" s="3" t="s">
        <v>52</v>
      </c>
      <c r="D2" s="4">
        <f>D24</f>
        <v>15.2185</v>
      </c>
      <c r="E2" s="5">
        <f>D2*PI()/180</f>
        <v>0.265612932214757</v>
      </c>
    </row>
    <row r="3" spans="3:7" ht="19.5" customHeight="1" hidden="1">
      <c r="C3" s="3" t="s">
        <v>53</v>
      </c>
      <c r="D3" s="4">
        <f>D20</f>
        <v>3</v>
      </c>
      <c r="F3" s="3" t="s">
        <v>54</v>
      </c>
      <c r="G3" s="6">
        <f>D3/COS(E2)</f>
        <v>3.1090280582383842</v>
      </c>
    </row>
    <row r="4" spans="3:4" ht="19.5" customHeight="1" hidden="1">
      <c r="C4" s="3" t="s">
        <v>2</v>
      </c>
      <c r="D4" s="4">
        <f>D21</f>
        <v>18</v>
      </c>
    </row>
    <row r="5" spans="3:4" ht="19.5" customHeight="1" hidden="1">
      <c r="C5" s="3" t="s">
        <v>3</v>
      </c>
      <c r="D5" s="4">
        <f>E21</f>
        <v>84</v>
      </c>
    </row>
    <row r="6" spans="3:13" ht="19.5" customHeight="1" hidden="1">
      <c r="C6" s="3" t="s">
        <v>19</v>
      </c>
      <c r="D6" s="4">
        <f>D26</f>
        <v>63.673</v>
      </c>
      <c r="F6" s="3" t="s">
        <v>4</v>
      </c>
      <c r="G6" s="6">
        <f>J6+2*D3</f>
        <v>61.962505048290915</v>
      </c>
      <c r="I6" s="3" t="s">
        <v>14</v>
      </c>
      <c r="J6" s="5">
        <f>D3*D4/COS(E2)</f>
        <v>55.962505048290915</v>
      </c>
      <c r="L6" s="5" t="s">
        <v>26</v>
      </c>
      <c r="M6" s="7">
        <f>D6-2*J11</f>
        <v>50.17300000000002</v>
      </c>
    </row>
    <row r="7" spans="3:13" ht="19.5" customHeight="1" hidden="1">
      <c r="C7" s="3" t="s">
        <v>20</v>
      </c>
      <c r="D7" s="4">
        <f>E26</f>
        <v>268.327</v>
      </c>
      <c r="F7" s="3" t="s">
        <v>5</v>
      </c>
      <c r="G7" s="6">
        <f>J7+2*D4</f>
        <v>297.1583568920243</v>
      </c>
      <c r="I7" s="3" t="s">
        <v>15</v>
      </c>
      <c r="J7" s="5">
        <f>D3*D5/COS(E2)</f>
        <v>261.1583568920243</v>
      </c>
      <c r="L7" s="5" t="s">
        <v>27</v>
      </c>
      <c r="M7" s="7">
        <f>D7-2*J11</f>
        <v>254.82700000000003</v>
      </c>
    </row>
    <row r="8" spans="3:11" ht="19.5" customHeight="1" hidden="1">
      <c r="C8" s="3" t="s">
        <v>12</v>
      </c>
      <c r="D8" s="4">
        <f>D25</f>
        <v>160</v>
      </c>
      <c r="F8" s="3" t="s">
        <v>6</v>
      </c>
      <c r="G8" s="6">
        <f>(D3*(D4+D5)/2)/COS(E2)</f>
        <v>158.5604309701576</v>
      </c>
      <c r="I8" s="3" t="s">
        <v>89</v>
      </c>
      <c r="J8" s="5">
        <f>(2*D10*((G13+G14)/(D21+E21))+J9)</f>
        <v>0.019926273225300724</v>
      </c>
      <c r="K8" s="5">
        <f>ROUND(J8,4)</f>
        <v>0.0199</v>
      </c>
    </row>
    <row r="9" spans="3:10" ht="19.5" customHeight="1" hidden="1">
      <c r="C9" s="8" t="s">
        <v>86</v>
      </c>
      <c r="D9" s="4">
        <f>D22</f>
        <v>20</v>
      </c>
      <c r="E9" s="5">
        <f>D9*PI()/180</f>
        <v>0.3490658503988659</v>
      </c>
      <c r="F9" s="3" t="s">
        <v>84</v>
      </c>
      <c r="G9" s="9">
        <f>ATAN(D10/COS(E2))</f>
        <v>0.36069619398118535</v>
      </c>
      <c r="I9" s="3" t="s">
        <v>90</v>
      </c>
      <c r="J9" s="10">
        <f>TAN(G9)-G9</f>
        <v>0.016501696251221554</v>
      </c>
    </row>
    <row r="10" spans="3:12" ht="19.5" customHeight="1" hidden="1">
      <c r="C10" s="8" t="s">
        <v>87</v>
      </c>
      <c r="D10" s="11">
        <f>TAN(E9)</f>
        <v>0.36397023426620234</v>
      </c>
      <c r="F10" s="3" t="s">
        <v>7</v>
      </c>
      <c r="G10" s="9">
        <f>(D8-G8)/D3</f>
        <v>0.47985634328080096</v>
      </c>
      <c r="I10" s="3" t="s">
        <v>98</v>
      </c>
      <c r="J10" s="5">
        <f>N72*PI()/180</f>
        <v>0.3829252378875559</v>
      </c>
      <c r="K10" s="5" t="s">
        <v>99</v>
      </c>
      <c r="L10" s="5">
        <f>COS(J10)</f>
        <v>0.9275756332169864</v>
      </c>
    </row>
    <row r="11" spans="3:10" ht="19.5" customHeight="1" hidden="1">
      <c r="C11" s="3" t="s">
        <v>88</v>
      </c>
      <c r="D11" s="12">
        <f>D10-(D9*3.14/180)</f>
        <v>0.015081345377313427</v>
      </c>
      <c r="F11" s="3" t="s">
        <v>8</v>
      </c>
      <c r="G11" s="13">
        <f>(D6-J6)/2</f>
        <v>3.8552474758545436</v>
      </c>
      <c r="I11" s="3" t="s">
        <v>13</v>
      </c>
      <c r="J11" s="5">
        <f>(2.25+G10-(G13+G14))*D3</f>
        <v>6.749999999999989</v>
      </c>
    </row>
    <row r="12" spans="3:12" ht="19.5" customHeight="1" hidden="1">
      <c r="C12" s="8" t="s">
        <v>23</v>
      </c>
      <c r="D12" s="12">
        <f>COS(D9*3.14/180)</f>
        <v>0.9397531304731841</v>
      </c>
      <c r="F12" s="3" t="s">
        <v>9</v>
      </c>
      <c r="G12" s="13">
        <f>(D7-J7)/2</f>
        <v>3.5843215539878486</v>
      </c>
      <c r="I12" s="3" t="s">
        <v>16</v>
      </c>
      <c r="J12" s="14">
        <f>0.5+(D4*D9)/180</f>
        <v>2.5</v>
      </c>
      <c r="L12" s="14">
        <f>ROUND(J12,0)</f>
        <v>3</v>
      </c>
    </row>
    <row r="13" spans="3:12" ht="19.5" customHeight="1" hidden="1">
      <c r="C13" s="8" t="s">
        <v>24</v>
      </c>
      <c r="D13" s="12">
        <f>SIN(D9*3.14/180)</f>
        <v>0.34185384854620343</v>
      </c>
      <c r="F13" s="3" t="s">
        <v>10</v>
      </c>
      <c r="G13" s="15">
        <f>1+G10-(G12/D3)</f>
        <v>0.285082491951518</v>
      </c>
      <c r="I13" s="3" t="s">
        <v>17</v>
      </c>
      <c r="J13" s="14">
        <f>0.5+(D5*D9)/180</f>
        <v>9.833333333333334</v>
      </c>
      <c r="L13" s="14">
        <f>ROUND(J13,0)</f>
        <v>10</v>
      </c>
    </row>
    <row r="14" spans="6:10" ht="19.5" customHeight="1" hidden="1">
      <c r="F14" s="3" t="s">
        <v>11</v>
      </c>
      <c r="G14" s="15">
        <f>1+G10-(G11/D3)</f>
        <v>0.19477385132928648</v>
      </c>
      <c r="I14" s="3" t="s">
        <v>18</v>
      </c>
      <c r="J14" s="16">
        <f>((PI()*(L12-0.5))+D4*D11)*D12*D3+(2*D3*G13*D13)</f>
        <v>23.492478806404044</v>
      </c>
    </row>
    <row r="15" spans="3:10" ht="19.5" customHeight="1" hidden="1">
      <c r="C15" s="3" t="s">
        <v>44</v>
      </c>
      <c r="D15" s="4">
        <f>E26/(D5+2)</f>
        <v>3.120081395348837</v>
      </c>
      <c r="I15" s="3" t="s">
        <v>25</v>
      </c>
      <c r="J15" s="17">
        <f>((PI()*(L13-0.5))+D5*D11)*D12*D3+(2*D3*G14*D13)</f>
        <v>88.11219963977116</v>
      </c>
    </row>
    <row r="16" ht="19.5" customHeight="1" hidden="1"/>
    <row r="17" ht="19.5" customHeight="1" thickBot="1"/>
    <row r="18" spans="2:8" ht="32.25" customHeight="1" thickBot="1">
      <c r="B18" s="99" t="s">
        <v>108</v>
      </c>
      <c r="C18" s="100"/>
      <c r="D18" s="100"/>
      <c r="E18" s="101"/>
      <c r="G18" s="93" t="s">
        <v>110</v>
      </c>
      <c r="H18" s="94"/>
    </row>
    <row r="19" spans="2:8" ht="19.5" customHeight="1">
      <c r="B19" s="78" t="s">
        <v>40</v>
      </c>
      <c r="C19" s="18"/>
      <c r="D19" s="178" t="s">
        <v>29</v>
      </c>
      <c r="E19" s="179" t="s">
        <v>30</v>
      </c>
      <c r="G19" s="95"/>
      <c r="H19" s="96"/>
    </row>
    <row r="20" spans="2:9" ht="19.5" customHeight="1">
      <c r="B20" s="79"/>
      <c r="C20" s="172" t="s">
        <v>56</v>
      </c>
      <c r="D20" s="194">
        <v>3</v>
      </c>
      <c r="E20" s="195"/>
      <c r="G20" s="95"/>
      <c r="H20" s="96"/>
      <c r="I20" s="6"/>
    </row>
    <row r="21" spans="2:8" ht="19.5" customHeight="1">
      <c r="B21" s="79"/>
      <c r="C21" s="172" t="s">
        <v>28</v>
      </c>
      <c r="D21" s="196">
        <v>18</v>
      </c>
      <c r="E21" s="197">
        <v>84</v>
      </c>
      <c r="G21" s="206"/>
      <c r="H21" s="207"/>
    </row>
    <row r="22" spans="2:8" ht="19.5" customHeight="1">
      <c r="B22" s="79"/>
      <c r="C22" s="172" t="s">
        <v>31</v>
      </c>
      <c r="D22" s="198">
        <v>20</v>
      </c>
      <c r="E22" s="199"/>
      <c r="G22" s="19" t="s">
        <v>46</v>
      </c>
      <c r="H22" s="1">
        <v>99</v>
      </c>
    </row>
    <row r="23" spans="2:8" ht="19.5" customHeight="1">
      <c r="B23" s="79"/>
      <c r="C23" s="172" t="s">
        <v>63</v>
      </c>
      <c r="D23" s="200" t="s">
        <v>64</v>
      </c>
      <c r="E23" s="201" t="s">
        <v>65</v>
      </c>
      <c r="G23" s="19" t="s">
        <v>47</v>
      </c>
      <c r="H23" s="2">
        <v>212.821</v>
      </c>
    </row>
    <row r="24" spans="2:8" ht="19.5" customHeight="1" thickBot="1">
      <c r="B24" s="79"/>
      <c r="C24" s="172" t="s">
        <v>51</v>
      </c>
      <c r="D24" s="202">
        <v>15.2185</v>
      </c>
      <c r="E24" s="203"/>
      <c r="G24" s="69" t="s">
        <v>112</v>
      </c>
      <c r="H24" s="208">
        <v>15.2185</v>
      </c>
    </row>
    <row r="25" spans="2:8" ht="19.5" customHeight="1" thickBot="1">
      <c r="B25" s="79"/>
      <c r="C25" s="172" t="s">
        <v>32</v>
      </c>
      <c r="D25" s="194">
        <v>160</v>
      </c>
      <c r="E25" s="195"/>
      <c r="G25" s="20" t="s">
        <v>44</v>
      </c>
      <c r="H25" s="21">
        <f>H23*COS(H24*PI()/180)/(H22+2)</f>
        <v>2.033245028083135</v>
      </c>
    </row>
    <row r="26" spans="2:5" ht="19.5" customHeight="1" thickBot="1">
      <c r="B26" s="80"/>
      <c r="C26" s="173" t="s">
        <v>33</v>
      </c>
      <c r="D26" s="204">
        <v>63.673</v>
      </c>
      <c r="E26" s="205">
        <v>268.327</v>
      </c>
    </row>
    <row r="27" spans="2:8" ht="19.5" customHeight="1" thickBot="1">
      <c r="B27" s="115" t="s">
        <v>106</v>
      </c>
      <c r="C27" s="174" t="s">
        <v>35</v>
      </c>
      <c r="D27" s="180">
        <f>J6</f>
        <v>55.962505048290915</v>
      </c>
      <c r="E27" s="181">
        <f>J7</f>
        <v>261.1583568920243</v>
      </c>
      <c r="G27" s="102" t="s">
        <v>48</v>
      </c>
      <c r="H27" s="103"/>
    </row>
    <row r="28" spans="2:8" ht="19.5" customHeight="1" thickBot="1">
      <c r="B28" s="116"/>
      <c r="C28" s="175" t="s">
        <v>80</v>
      </c>
      <c r="D28" s="182">
        <f>J6*COS(G9)</f>
        <v>52.36139315654692</v>
      </c>
      <c r="E28" s="183">
        <f>J7*COS(G9)</f>
        <v>244.35316806388565</v>
      </c>
      <c r="G28" s="22" t="s">
        <v>49</v>
      </c>
      <c r="H28" s="23" t="s">
        <v>49</v>
      </c>
    </row>
    <row r="29" spans="2:8" ht="19.5" customHeight="1">
      <c r="B29" s="116"/>
      <c r="C29" s="175" t="s">
        <v>85</v>
      </c>
      <c r="D29" s="182">
        <f>D28/L10</f>
        <v>56.44972903713404</v>
      </c>
      <c r="E29" s="183">
        <f>E28/L10</f>
        <v>263.4320688399589</v>
      </c>
      <c r="G29" s="24">
        <v>0.2</v>
      </c>
      <c r="H29" s="25">
        <v>6.5</v>
      </c>
    </row>
    <row r="30" spans="2:8" ht="19.5" customHeight="1">
      <c r="B30" s="116"/>
      <c r="C30" s="176" t="s">
        <v>36</v>
      </c>
      <c r="D30" s="184">
        <f>M6</f>
        <v>50.17300000000002</v>
      </c>
      <c r="E30" s="185">
        <f>M7</f>
        <v>254.82700000000003</v>
      </c>
      <c r="G30" s="26">
        <v>0.3</v>
      </c>
      <c r="H30" s="27">
        <v>7</v>
      </c>
    </row>
    <row r="31" spans="2:8" ht="19.5" customHeight="1">
      <c r="B31" s="116"/>
      <c r="C31" s="176" t="s">
        <v>37</v>
      </c>
      <c r="D31" s="186">
        <f>J11</f>
        <v>6.749999999999989</v>
      </c>
      <c r="E31" s="187"/>
      <c r="G31" s="26">
        <v>0.4</v>
      </c>
      <c r="H31" s="26">
        <v>8</v>
      </c>
    </row>
    <row r="32" spans="2:8" ht="19.5" customHeight="1">
      <c r="B32" s="116"/>
      <c r="C32" s="176" t="s">
        <v>82</v>
      </c>
      <c r="D32" s="188">
        <f>G11</f>
        <v>3.8552474758545436</v>
      </c>
      <c r="E32" s="189">
        <f>G12</f>
        <v>3.5843215539878486</v>
      </c>
      <c r="G32" s="26">
        <v>0.5</v>
      </c>
      <c r="H32" s="27">
        <v>9</v>
      </c>
    </row>
    <row r="33" spans="2:8" ht="19.5" customHeight="1">
      <c r="B33" s="116"/>
      <c r="C33" s="176" t="s">
        <v>83</v>
      </c>
      <c r="D33" s="188">
        <f>D31-D32</f>
        <v>2.8947525241454457</v>
      </c>
      <c r="E33" s="189">
        <f>D31-E32</f>
        <v>3.1656784460121408</v>
      </c>
      <c r="G33" s="26">
        <v>0.6</v>
      </c>
      <c r="H33" s="26">
        <v>10</v>
      </c>
    </row>
    <row r="34" spans="2:8" ht="19.5" customHeight="1">
      <c r="B34" s="116"/>
      <c r="C34" s="176" t="s">
        <v>57</v>
      </c>
      <c r="D34" s="190">
        <f>G3</f>
        <v>3.1090280582383842</v>
      </c>
      <c r="E34" s="191"/>
      <c r="G34" s="27">
        <v>0.7</v>
      </c>
      <c r="H34" s="27">
        <v>11</v>
      </c>
    </row>
    <row r="35" spans="2:8" ht="19.5" customHeight="1">
      <c r="B35" s="116"/>
      <c r="C35" s="176" t="s">
        <v>41</v>
      </c>
      <c r="D35" s="184">
        <f>G13</f>
        <v>0.285082491951518</v>
      </c>
      <c r="E35" s="185">
        <f>G14</f>
        <v>0.19477385132928648</v>
      </c>
      <c r="G35" s="26">
        <v>0.8</v>
      </c>
      <c r="H35" s="26">
        <v>12</v>
      </c>
    </row>
    <row r="36" spans="2:8" ht="19.5" customHeight="1">
      <c r="B36" s="116"/>
      <c r="C36" s="176" t="s">
        <v>38</v>
      </c>
      <c r="D36" s="184">
        <f>L12</f>
        <v>3</v>
      </c>
      <c r="E36" s="185">
        <f>L13</f>
        <v>10</v>
      </c>
      <c r="G36" s="27">
        <v>0.9</v>
      </c>
      <c r="H36" s="27">
        <v>14</v>
      </c>
    </row>
    <row r="37" spans="2:8" ht="19.5" customHeight="1" thickBot="1">
      <c r="B37" s="117"/>
      <c r="C37" s="177" t="s">
        <v>39</v>
      </c>
      <c r="D37" s="192">
        <f>J14</f>
        <v>23.492478806404044</v>
      </c>
      <c r="E37" s="193">
        <f>J15</f>
        <v>88.11219963977116</v>
      </c>
      <c r="G37" s="26">
        <v>1</v>
      </c>
      <c r="H37" s="26">
        <v>16</v>
      </c>
    </row>
    <row r="38" spans="2:8" ht="19.5" customHeight="1">
      <c r="B38" s="171" t="s">
        <v>42</v>
      </c>
      <c r="C38" s="171"/>
      <c r="D38" s="171"/>
      <c r="E38" s="171"/>
      <c r="G38" s="26">
        <v>1.25</v>
      </c>
      <c r="H38" s="27">
        <v>18</v>
      </c>
    </row>
    <row r="39" spans="2:8" ht="19.5" customHeight="1" thickBot="1">
      <c r="B39" s="28"/>
      <c r="C39" s="167"/>
      <c r="D39" s="167"/>
      <c r="E39" s="167"/>
      <c r="G39" s="26">
        <v>1.5</v>
      </c>
      <c r="H39" s="26">
        <v>20</v>
      </c>
    </row>
    <row r="40" spans="2:8" ht="19.5" customHeight="1">
      <c r="B40" s="28"/>
      <c r="C40" s="29"/>
      <c r="D40" s="141" t="s">
        <v>50</v>
      </c>
      <c r="E40" s="142"/>
      <c r="G40" s="27">
        <v>1.75</v>
      </c>
      <c r="H40" s="27">
        <v>22</v>
      </c>
    </row>
    <row r="41" spans="2:8" ht="19.5" customHeight="1">
      <c r="B41" s="28"/>
      <c r="C41" s="31"/>
      <c r="D41" s="143"/>
      <c r="E41" s="144"/>
      <c r="G41" s="26">
        <v>2</v>
      </c>
      <c r="H41" s="27">
        <v>24</v>
      </c>
    </row>
    <row r="42" spans="2:8" ht="19.5" customHeight="1">
      <c r="B42" s="28"/>
      <c r="C42" s="31"/>
      <c r="D42" s="143"/>
      <c r="E42" s="144"/>
      <c r="G42" s="27">
        <v>2.25</v>
      </c>
      <c r="H42" s="26">
        <v>25</v>
      </c>
    </row>
    <row r="43" spans="4:8" ht="19.5" customHeight="1">
      <c r="D43" s="143"/>
      <c r="E43" s="144"/>
      <c r="G43" s="26">
        <v>2.5</v>
      </c>
      <c r="H43" s="27">
        <v>27</v>
      </c>
    </row>
    <row r="44" spans="4:8" ht="19.5" customHeight="1" thickBot="1">
      <c r="D44" s="145"/>
      <c r="E44" s="146"/>
      <c r="G44" s="27">
        <v>2.75</v>
      </c>
      <c r="H44" s="32">
        <v>30</v>
      </c>
    </row>
    <row r="45" spans="7:8" ht="19.5" customHeight="1" thickBot="1">
      <c r="G45" s="26">
        <v>3</v>
      </c>
      <c r="H45" s="26">
        <v>32</v>
      </c>
    </row>
    <row r="46" spans="3:8" ht="19.5" customHeight="1">
      <c r="C46" s="104" t="s">
        <v>102</v>
      </c>
      <c r="D46" s="105"/>
      <c r="E46" s="106"/>
      <c r="G46" s="27">
        <v>3.25</v>
      </c>
      <c r="H46" s="32">
        <v>36</v>
      </c>
    </row>
    <row r="47" spans="3:8" ht="19.5" customHeight="1">
      <c r="C47" s="107"/>
      <c r="D47" s="108"/>
      <c r="E47" s="109"/>
      <c r="G47" s="27">
        <v>3.5</v>
      </c>
      <c r="H47" s="27">
        <v>39</v>
      </c>
    </row>
    <row r="48" spans="3:8" ht="19.5" customHeight="1">
      <c r="C48" s="107"/>
      <c r="D48" s="108"/>
      <c r="E48" s="109"/>
      <c r="G48" s="27">
        <v>3.75</v>
      </c>
      <c r="H48" s="26">
        <v>40</v>
      </c>
    </row>
    <row r="49" spans="3:8" ht="19.5" customHeight="1">
      <c r="C49" s="107"/>
      <c r="D49" s="108"/>
      <c r="E49" s="109"/>
      <c r="G49" s="26">
        <v>4</v>
      </c>
      <c r="H49" s="32">
        <v>42</v>
      </c>
    </row>
    <row r="50" spans="3:8" ht="19.5" customHeight="1">
      <c r="C50" s="107"/>
      <c r="D50" s="108"/>
      <c r="E50" s="109"/>
      <c r="G50" s="27">
        <v>4.5</v>
      </c>
      <c r="H50" s="27">
        <v>45</v>
      </c>
    </row>
    <row r="51" spans="3:8" ht="19.5" customHeight="1">
      <c r="C51" s="107"/>
      <c r="D51" s="108"/>
      <c r="E51" s="109"/>
      <c r="G51" s="27">
        <v>4.75</v>
      </c>
      <c r="H51" s="26">
        <v>50</v>
      </c>
    </row>
    <row r="52" spans="3:8" ht="19.5" customHeight="1">
      <c r="C52" s="107"/>
      <c r="D52" s="108"/>
      <c r="E52" s="109"/>
      <c r="G52" s="26">
        <v>5</v>
      </c>
      <c r="H52" s="27">
        <v>55</v>
      </c>
    </row>
    <row r="53" spans="3:8" ht="19.5" customHeight="1" thickBot="1">
      <c r="C53" s="110"/>
      <c r="D53" s="111"/>
      <c r="E53" s="112"/>
      <c r="G53" s="27">
        <v>5.5</v>
      </c>
      <c r="H53" s="27">
        <v>60</v>
      </c>
    </row>
    <row r="54" spans="2:8" ht="15.75" thickBot="1">
      <c r="B54" s="28"/>
      <c r="C54" s="35"/>
      <c r="D54" s="35"/>
      <c r="E54" s="35"/>
      <c r="F54" s="31"/>
      <c r="G54" s="33">
        <v>6</v>
      </c>
      <c r="H54" s="34">
        <v>65</v>
      </c>
    </row>
    <row r="55" spans="2:6" ht="12.75" hidden="1">
      <c r="B55" s="28"/>
      <c r="C55" s="35"/>
      <c r="D55" s="35"/>
      <c r="E55" s="35"/>
      <c r="F55" s="31"/>
    </row>
    <row r="56" spans="2:6" ht="12.75" hidden="1">
      <c r="B56" s="28"/>
      <c r="C56" s="35"/>
      <c r="D56" s="35"/>
      <c r="E56" s="35"/>
      <c r="F56" s="31"/>
    </row>
    <row r="57" spans="2:6" ht="12.75" hidden="1">
      <c r="B57" s="28"/>
      <c r="C57" s="35"/>
      <c r="D57" s="35"/>
      <c r="E57" s="35"/>
      <c r="F57" s="31"/>
    </row>
    <row r="58" spans="2:6" ht="12.75" hidden="1">
      <c r="B58" s="28"/>
      <c r="C58" s="35"/>
      <c r="D58" s="35"/>
      <c r="E58" s="35"/>
      <c r="F58" s="31"/>
    </row>
    <row r="59" spans="2:6" ht="12.75" hidden="1">
      <c r="B59" s="28"/>
      <c r="C59" s="31"/>
      <c r="D59" s="46"/>
      <c r="E59" s="28"/>
      <c r="F59" s="31"/>
    </row>
    <row r="60" ht="12.75" hidden="1"/>
    <row r="61" ht="15.75" customHeight="1" hidden="1"/>
    <row r="62" ht="15.75" customHeight="1" hidden="1"/>
    <row r="63" ht="15.75" customHeight="1" hidden="1"/>
    <row r="64" ht="15.75" customHeight="1" hidden="1"/>
    <row r="65" ht="15.75" customHeight="1" hidden="1"/>
    <row r="66" ht="15.75" customHeight="1" hidden="1"/>
    <row r="67" ht="15.75" customHeight="1" hidden="1"/>
    <row r="68" ht="15.75" customHeight="1" hidden="1"/>
    <row r="69" spans="11:14" ht="15.75" customHeight="1" hidden="1">
      <c r="K69" s="14"/>
      <c r="L69" s="17"/>
      <c r="M69" s="113" t="s">
        <v>92</v>
      </c>
      <c r="N69" s="114" t="s">
        <v>93</v>
      </c>
    </row>
    <row r="70" spans="10:14" ht="15.75" customHeight="1" hidden="1">
      <c r="J70" s="5" t="s">
        <v>97</v>
      </c>
      <c r="K70" s="14"/>
      <c r="L70" s="17"/>
      <c r="M70" s="113"/>
      <c r="N70" s="114"/>
    </row>
    <row r="71" spans="10:14" ht="15.75" customHeight="1" hidden="1">
      <c r="J71" s="5" t="s">
        <v>94</v>
      </c>
      <c r="K71" s="14"/>
      <c r="L71" s="17"/>
      <c r="M71" s="113"/>
      <c r="N71" s="114"/>
    </row>
    <row r="72" spans="10:14" ht="15.75" customHeight="1" hidden="1">
      <c r="J72" s="14">
        <f>K8</f>
        <v>0.0199</v>
      </c>
      <c r="K72" s="14"/>
      <c r="L72" s="17"/>
      <c r="M72" s="5">
        <f>VLOOKUP(J72,K74:L1624,2,0)</f>
        <v>1.94</v>
      </c>
      <c r="N72" s="5">
        <f>20+M72</f>
        <v>21.94</v>
      </c>
    </row>
    <row r="73" spans="10:13" ht="15.75" customHeight="1" hidden="1">
      <c r="J73" s="5" t="s">
        <v>95</v>
      </c>
      <c r="K73" s="14"/>
      <c r="L73" s="17" t="s">
        <v>96</v>
      </c>
      <c r="M73" s="5"/>
    </row>
    <row r="74" spans="10:13" ht="15.75" customHeight="1" hidden="1">
      <c r="J74" s="5">
        <f>TAN(PI()*(20+L74)/180)-((20+L74)*PI()/180)</f>
        <v>0.014904383867336446</v>
      </c>
      <c r="K74" s="14">
        <f>ROUND(J74,4)</f>
        <v>0.0149</v>
      </c>
      <c r="L74" s="17">
        <v>0</v>
      </c>
      <c r="M74" s="5"/>
    </row>
    <row r="75" spans="10:13" ht="15.75" customHeight="1" hidden="1">
      <c r="J75" s="5">
        <f>TAN(PI()*(20+L75)/180)-((20+L75)*PI()/180)</f>
        <v>0.014927517558652403</v>
      </c>
      <c r="K75" s="14">
        <f aca="true" t="shared" si="0" ref="K75:K138">ROUND(J75,4)</f>
        <v>0.0149</v>
      </c>
      <c r="L75" s="17">
        <v>0.01</v>
      </c>
      <c r="M75" s="5"/>
    </row>
    <row r="76" spans="10:13" ht="15.75" customHeight="1" hidden="1">
      <c r="J76" s="5">
        <f aca="true" t="shared" si="1" ref="J76:J139">TAN(3.14*(20+L76)/180)-((20+L76)*3.14/180)</f>
        <v>0.014927172018437462</v>
      </c>
      <c r="K76" s="14">
        <f t="shared" si="0"/>
        <v>0.0149</v>
      </c>
      <c r="L76" s="17">
        <v>0.02</v>
      </c>
      <c r="M76" s="5"/>
    </row>
    <row r="77" spans="10:13" ht="15.75" customHeight="1" hidden="1">
      <c r="J77" s="5">
        <f t="shared" si="1"/>
        <v>0.014950318716474287</v>
      </c>
      <c r="K77" s="14">
        <f t="shared" si="0"/>
        <v>0.015</v>
      </c>
      <c r="L77" s="17">
        <v>0.03</v>
      </c>
      <c r="M77" s="5"/>
    </row>
    <row r="78" spans="10:13" ht="12.75" hidden="1">
      <c r="J78" s="5">
        <f t="shared" si="1"/>
        <v>0.014973490534297529</v>
      </c>
      <c r="K78" s="14">
        <f t="shared" si="0"/>
        <v>0.015</v>
      </c>
      <c r="L78" s="17">
        <v>0.04</v>
      </c>
      <c r="M78" s="5"/>
    </row>
    <row r="79" spans="10:13" ht="12.75" hidden="1">
      <c r="J79" s="5">
        <f t="shared" si="1"/>
        <v>0.01499668748872729</v>
      </c>
      <c r="K79" s="14">
        <f t="shared" si="0"/>
        <v>0.015</v>
      </c>
      <c r="L79" s="17">
        <v>0.05</v>
      </c>
      <c r="M79" s="5"/>
    </row>
    <row r="80" spans="10:13" ht="12.75" hidden="1">
      <c r="J80" s="5">
        <f t="shared" si="1"/>
        <v>0.015019909596590997</v>
      </c>
      <c r="K80" s="14">
        <f t="shared" si="0"/>
        <v>0.015</v>
      </c>
      <c r="L80" s="17">
        <v>0.06</v>
      </c>
      <c r="M80" s="5"/>
    </row>
    <row r="81" spans="10:13" ht="12.75" hidden="1">
      <c r="J81" s="5">
        <f t="shared" si="1"/>
        <v>0.015043156874723407</v>
      </c>
      <c r="K81" s="14">
        <f t="shared" si="0"/>
        <v>0.015</v>
      </c>
      <c r="L81" s="17">
        <v>0.07</v>
      </c>
      <c r="M81" s="5"/>
    </row>
    <row r="82" spans="10:13" ht="12.75" hidden="1">
      <c r="J82" s="5">
        <f t="shared" si="1"/>
        <v>0.015066429339966603</v>
      </c>
      <c r="K82" s="14">
        <f t="shared" si="0"/>
        <v>0.0151</v>
      </c>
      <c r="L82" s="17">
        <v>0.08</v>
      </c>
      <c r="M82" s="5"/>
    </row>
    <row r="83" spans="10:13" ht="12.75" hidden="1">
      <c r="J83" s="5">
        <f t="shared" si="1"/>
        <v>0.015089727009170162</v>
      </c>
      <c r="K83" s="14">
        <f t="shared" si="0"/>
        <v>0.0151</v>
      </c>
      <c r="L83" s="17">
        <v>0.09</v>
      </c>
      <c r="M83" s="5"/>
    </row>
    <row r="84" spans="10:13" ht="12.75" hidden="1">
      <c r="J84" s="5">
        <f t="shared" si="1"/>
        <v>0.015113049899190878</v>
      </c>
      <c r="K84" s="14">
        <f t="shared" si="0"/>
        <v>0.0151</v>
      </c>
      <c r="L84" s="17">
        <v>0.1</v>
      </c>
      <c r="M84" s="5"/>
    </row>
    <row r="85" spans="10:13" ht="12.75" hidden="1">
      <c r="J85" s="5">
        <f t="shared" si="1"/>
        <v>0.015136398026892983</v>
      </c>
      <c r="K85" s="14">
        <f t="shared" si="0"/>
        <v>0.0151</v>
      </c>
      <c r="L85" s="17">
        <v>0.11</v>
      </c>
      <c r="M85" s="5"/>
    </row>
    <row r="86" spans="10:13" ht="12.75" hidden="1">
      <c r="J86" s="5">
        <f t="shared" si="1"/>
        <v>0.015159771409148093</v>
      </c>
      <c r="K86" s="14">
        <f t="shared" si="0"/>
        <v>0.0152</v>
      </c>
      <c r="L86" s="17">
        <v>0.12</v>
      </c>
      <c r="M86" s="5"/>
    </row>
    <row r="87" spans="10:13" ht="12.75" hidden="1">
      <c r="J87" s="5">
        <f t="shared" si="1"/>
        <v>0.015183170062835094</v>
      </c>
      <c r="K87" s="14">
        <f t="shared" si="0"/>
        <v>0.0152</v>
      </c>
      <c r="L87" s="17">
        <v>0.13</v>
      </c>
      <c r="M87" s="5"/>
    </row>
    <row r="88" spans="10:13" ht="12.75" hidden="1">
      <c r="J88" s="5">
        <f t="shared" si="1"/>
        <v>0.015206594004840479</v>
      </c>
      <c r="K88" s="14">
        <f t="shared" si="0"/>
        <v>0.0152</v>
      </c>
      <c r="L88" s="17">
        <v>0.14</v>
      </c>
      <c r="M88" s="5"/>
    </row>
    <row r="89" spans="10:13" ht="12.75" hidden="1">
      <c r="J89" s="5">
        <f t="shared" si="1"/>
        <v>0.015230043252057957</v>
      </c>
      <c r="K89" s="14">
        <f t="shared" si="0"/>
        <v>0.0152</v>
      </c>
      <c r="L89" s="17">
        <v>0.15</v>
      </c>
      <c r="M89" s="5"/>
    </row>
    <row r="90" spans="10:13" ht="12.75" hidden="1">
      <c r="J90" s="5">
        <f t="shared" si="1"/>
        <v>0.015253517821388674</v>
      </c>
      <c r="K90" s="14">
        <f t="shared" si="0"/>
        <v>0.0153</v>
      </c>
      <c r="L90" s="17">
        <v>0.16</v>
      </c>
      <c r="M90" s="5"/>
    </row>
    <row r="91" spans="10:13" ht="12.75" hidden="1">
      <c r="J91" s="5">
        <f t="shared" si="1"/>
        <v>0.015277017729741216</v>
      </c>
      <c r="K91" s="14">
        <f t="shared" si="0"/>
        <v>0.0153</v>
      </c>
      <c r="L91" s="17">
        <v>0.17</v>
      </c>
      <c r="M91" s="5"/>
    </row>
    <row r="92" spans="10:13" ht="12.75" hidden="1">
      <c r="J92" s="5">
        <f t="shared" si="1"/>
        <v>0.015300542994031552</v>
      </c>
      <c r="K92" s="14">
        <f t="shared" si="0"/>
        <v>0.0153</v>
      </c>
      <c r="L92" s="17">
        <v>0.18</v>
      </c>
      <c r="M92" s="5"/>
    </row>
    <row r="93" spans="10:13" ht="12.75" hidden="1">
      <c r="J93" s="5">
        <f t="shared" si="1"/>
        <v>0.015324093631183144</v>
      </c>
      <c r="K93" s="14">
        <f t="shared" si="0"/>
        <v>0.0153</v>
      </c>
      <c r="L93" s="17">
        <v>0.19</v>
      </c>
      <c r="M93" s="5"/>
    </row>
    <row r="94" spans="10:13" ht="12.75" hidden="1">
      <c r="J94" s="5">
        <f t="shared" si="1"/>
        <v>0.015347669658126784</v>
      </c>
      <c r="K94" s="14">
        <f t="shared" si="0"/>
        <v>0.0153</v>
      </c>
      <c r="L94" s="17">
        <v>0.2</v>
      </c>
      <c r="M94" s="5"/>
    </row>
    <row r="95" spans="10:13" ht="12.75" hidden="1">
      <c r="J95" s="5">
        <f t="shared" si="1"/>
        <v>0.015371271091800753</v>
      </c>
      <c r="K95" s="14">
        <f t="shared" si="0"/>
        <v>0.0154</v>
      </c>
      <c r="L95" s="17">
        <v>0.21</v>
      </c>
      <c r="M95" s="5"/>
    </row>
    <row r="96" spans="10:13" ht="12.75" hidden="1">
      <c r="J96" s="5">
        <f t="shared" si="1"/>
        <v>0.015394897949150776</v>
      </c>
      <c r="K96" s="14">
        <f t="shared" si="0"/>
        <v>0.0154</v>
      </c>
      <c r="L96" s="17">
        <v>0.22</v>
      </c>
      <c r="M96" s="5"/>
    </row>
    <row r="97" spans="10:13" ht="12.75" hidden="1">
      <c r="J97" s="5">
        <f t="shared" si="1"/>
        <v>0.015418550247130014</v>
      </c>
      <c r="K97" s="14">
        <f t="shared" si="0"/>
        <v>0.0154</v>
      </c>
      <c r="L97" s="17">
        <v>0.23</v>
      </c>
      <c r="M97" s="5"/>
    </row>
    <row r="98" spans="10:13" ht="12.75" hidden="1">
      <c r="J98" s="5">
        <f t="shared" si="1"/>
        <v>0.01544222800269901</v>
      </c>
      <c r="K98" s="14">
        <f t="shared" si="0"/>
        <v>0.0154</v>
      </c>
      <c r="L98" s="17">
        <v>0.24</v>
      </c>
      <c r="M98" s="5"/>
    </row>
    <row r="99" spans="10:13" ht="12.75" hidden="1">
      <c r="J99" s="5">
        <f t="shared" si="1"/>
        <v>0.015465931232825914</v>
      </c>
      <c r="K99" s="14">
        <f t="shared" si="0"/>
        <v>0.0155</v>
      </c>
      <c r="L99" s="17">
        <v>0.25</v>
      </c>
      <c r="M99" s="5"/>
    </row>
    <row r="100" spans="10:13" ht="12.75" hidden="1">
      <c r="J100" s="5">
        <f t="shared" si="1"/>
        <v>0.015489659954486257</v>
      </c>
      <c r="K100" s="14">
        <f t="shared" si="0"/>
        <v>0.0155</v>
      </c>
      <c r="L100" s="17">
        <v>0.26</v>
      </c>
      <c r="M100" s="5"/>
    </row>
    <row r="101" spans="10:13" ht="12.75" hidden="1">
      <c r="J101" s="5">
        <f t="shared" si="1"/>
        <v>0.015513414184662955</v>
      </c>
      <c r="K101" s="14">
        <f t="shared" si="0"/>
        <v>0.0155</v>
      </c>
      <c r="L101" s="17">
        <v>0.27</v>
      </c>
      <c r="M101" s="5"/>
    </row>
    <row r="102" spans="10:13" ht="12.75" hidden="1">
      <c r="J102" s="5">
        <f t="shared" si="1"/>
        <v>0.015537193940346528</v>
      </c>
      <c r="K102" s="14">
        <f t="shared" si="0"/>
        <v>0.0155</v>
      </c>
      <c r="L102" s="17">
        <v>0.28</v>
      </c>
      <c r="M102" s="5"/>
    </row>
    <row r="103" spans="10:13" ht="12.75" hidden="1">
      <c r="J103" s="5">
        <f t="shared" si="1"/>
        <v>0.01556099923853499</v>
      </c>
      <c r="K103" s="14">
        <f t="shared" si="0"/>
        <v>0.0156</v>
      </c>
      <c r="L103" s="17">
        <v>0.29</v>
      </c>
      <c r="M103" s="5"/>
    </row>
    <row r="104" spans="10:13" ht="12.75" hidden="1">
      <c r="J104" s="5">
        <f t="shared" si="1"/>
        <v>0.015584830096233737</v>
      </c>
      <c r="K104" s="14">
        <f t="shared" si="0"/>
        <v>0.0156</v>
      </c>
      <c r="L104" s="17">
        <v>0.3</v>
      </c>
      <c r="M104" s="5"/>
    </row>
    <row r="105" spans="10:13" ht="12.75" hidden="1">
      <c r="J105" s="5">
        <f t="shared" si="1"/>
        <v>0.015608686530455718</v>
      </c>
      <c r="K105" s="14">
        <f t="shared" si="0"/>
        <v>0.0156</v>
      </c>
      <c r="L105" s="17">
        <v>0.31</v>
      </c>
      <c r="M105" s="5"/>
    </row>
    <row r="106" spans="10:13" ht="12.75" hidden="1">
      <c r="J106" s="5">
        <f t="shared" si="1"/>
        <v>0.015632568558221482</v>
      </c>
      <c r="K106" s="14">
        <f t="shared" si="0"/>
        <v>0.0156</v>
      </c>
      <c r="L106" s="17">
        <v>0.32</v>
      </c>
      <c r="M106" s="5"/>
    </row>
    <row r="107" spans="10:13" ht="12.75" hidden="1">
      <c r="J107" s="5">
        <f t="shared" si="1"/>
        <v>0.015656476196558855</v>
      </c>
      <c r="K107" s="14">
        <f t="shared" si="0"/>
        <v>0.0157</v>
      </c>
      <c r="L107" s="17">
        <v>0.33</v>
      </c>
      <c r="M107" s="5"/>
    </row>
    <row r="108" spans="10:13" ht="12.75" hidden="1">
      <c r="J108" s="5">
        <f t="shared" si="1"/>
        <v>0.01568040946250343</v>
      </c>
      <c r="K108" s="14">
        <f t="shared" si="0"/>
        <v>0.0157</v>
      </c>
      <c r="L108" s="17">
        <v>0.34</v>
      </c>
      <c r="M108" s="5"/>
    </row>
    <row r="109" spans="10:13" ht="12.75" hidden="1">
      <c r="J109" s="5">
        <f t="shared" si="1"/>
        <v>0.015704368373098188</v>
      </c>
      <c r="K109" s="14">
        <f t="shared" si="0"/>
        <v>0.0157</v>
      </c>
      <c r="L109" s="17">
        <v>0.35</v>
      </c>
      <c r="M109" s="5"/>
    </row>
    <row r="110" spans="10:13" ht="12.75" hidden="1">
      <c r="J110" s="5">
        <f t="shared" si="1"/>
        <v>0.015728352945393598</v>
      </c>
      <c r="K110" s="14">
        <f t="shared" si="0"/>
        <v>0.0157</v>
      </c>
      <c r="L110" s="17">
        <v>0.36</v>
      </c>
      <c r="M110" s="5"/>
    </row>
    <row r="111" spans="10:13" ht="12.75" hidden="1">
      <c r="J111" s="5">
        <f t="shared" si="1"/>
        <v>0.01575236319644774</v>
      </c>
      <c r="K111" s="14">
        <f t="shared" si="0"/>
        <v>0.0158</v>
      </c>
      <c r="L111" s="17">
        <v>0.37</v>
      </c>
      <c r="M111" s="5"/>
    </row>
    <row r="112" spans="10:13" ht="12.75" hidden="1">
      <c r="J112" s="5">
        <f t="shared" si="1"/>
        <v>0.015776399143326292</v>
      </c>
      <c r="K112" s="14">
        <f t="shared" si="0"/>
        <v>0.0158</v>
      </c>
      <c r="L112" s="17">
        <v>0.38</v>
      </c>
      <c r="M112" s="5"/>
    </row>
    <row r="113" spans="10:13" ht="12.75" hidden="1">
      <c r="J113" s="5">
        <f t="shared" si="1"/>
        <v>0.01580046080310238</v>
      </c>
      <c r="K113" s="14">
        <f t="shared" si="0"/>
        <v>0.0158</v>
      </c>
      <c r="L113" s="17">
        <v>0.39</v>
      </c>
      <c r="M113" s="5"/>
    </row>
    <row r="114" spans="10:13" ht="12.75" hidden="1">
      <c r="J114" s="5">
        <f t="shared" si="1"/>
        <v>0.01582454819285667</v>
      </c>
      <c r="K114" s="14">
        <f t="shared" si="0"/>
        <v>0.0158</v>
      </c>
      <c r="L114" s="17">
        <v>0.4</v>
      </c>
      <c r="M114" s="5"/>
    </row>
    <row r="115" spans="10:13" ht="12.75" hidden="1">
      <c r="J115" s="5">
        <f t="shared" si="1"/>
        <v>0.015848661329677494</v>
      </c>
      <c r="K115" s="14">
        <f t="shared" si="0"/>
        <v>0.0158</v>
      </c>
      <c r="L115" s="17">
        <v>0.41</v>
      </c>
      <c r="M115" s="5"/>
    </row>
    <row r="116" spans="10:13" ht="12.75" hidden="1">
      <c r="J116" s="5">
        <f t="shared" si="1"/>
        <v>0.015872800230660622</v>
      </c>
      <c r="K116" s="14">
        <f t="shared" si="0"/>
        <v>0.0159</v>
      </c>
      <c r="L116" s="17">
        <v>0.42</v>
      </c>
      <c r="M116" s="5"/>
    </row>
    <row r="117" spans="10:13" ht="12.75" hidden="1">
      <c r="J117" s="5">
        <f t="shared" si="1"/>
        <v>0.015896964912909484</v>
      </c>
      <c r="K117" s="14">
        <f t="shared" si="0"/>
        <v>0.0159</v>
      </c>
      <c r="L117" s="17">
        <v>0.43</v>
      </c>
      <c r="M117" s="5"/>
    </row>
    <row r="118" spans="10:13" ht="12.75" hidden="1">
      <c r="J118" s="5">
        <f t="shared" si="1"/>
        <v>0.015921155393535114</v>
      </c>
      <c r="K118" s="14">
        <f t="shared" si="0"/>
        <v>0.0159</v>
      </c>
      <c r="L118" s="17">
        <v>0.44</v>
      </c>
      <c r="M118" s="5"/>
    </row>
    <row r="119" spans="10:13" ht="12.75" hidden="1">
      <c r="J119" s="5">
        <f t="shared" si="1"/>
        <v>0.015945371689656096</v>
      </c>
      <c r="K119" s="14">
        <f t="shared" si="0"/>
        <v>0.0159</v>
      </c>
      <c r="L119" s="17">
        <v>0.45</v>
      </c>
      <c r="M119" s="5"/>
    </row>
    <row r="120" spans="10:13" ht="12.75" hidden="1">
      <c r="J120" s="5">
        <f t="shared" si="1"/>
        <v>0.01596961381839851</v>
      </c>
      <c r="K120" s="14">
        <f t="shared" si="0"/>
        <v>0.016</v>
      </c>
      <c r="L120" s="17">
        <v>0.46</v>
      </c>
      <c r="M120" s="5"/>
    </row>
    <row r="121" spans="10:13" ht="12.75" hidden="1">
      <c r="J121" s="5">
        <f t="shared" si="1"/>
        <v>0.015993881796896203</v>
      </c>
      <c r="K121" s="14">
        <f t="shared" si="0"/>
        <v>0.016</v>
      </c>
      <c r="L121" s="17">
        <v>0.47</v>
      </c>
      <c r="M121" s="5"/>
    </row>
    <row r="122" spans="10:13" ht="12.75" hidden="1">
      <c r="J122" s="5">
        <f t="shared" si="1"/>
        <v>0.016018175642290522</v>
      </c>
      <c r="K122" s="14">
        <f t="shared" si="0"/>
        <v>0.016</v>
      </c>
      <c r="L122" s="17">
        <v>0.48</v>
      </c>
      <c r="M122" s="5"/>
    </row>
    <row r="123" spans="10:13" ht="12.75" hidden="1">
      <c r="J123" s="5">
        <f t="shared" si="1"/>
        <v>0.01604249537173047</v>
      </c>
      <c r="K123" s="14">
        <f t="shared" si="0"/>
        <v>0.016</v>
      </c>
      <c r="L123" s="17">
        <v>0.49</v>
      </c>
      <c r="M123" s="5"/>
    </row>
    <row r="124" spans="10:13" ht="12.75" hidden="1">
      <c r="J124" s="5">
        <f t="shared" si="1"/>
        <v>0.0160668410023726</v>
      </c>
      <c r="K124" s="14">
        <f t="shared" si="0"/>
        <v>0.0161</v>
      </c>
      <c r="L124" s="17">
        <v>0.5</v>
      </c>
      <c r="M124" s="5"/>
    </row>
    <row r="125" spans="10:13" ht="12.75" hidden="1">
      <c r="J125" s="5">
        <f t="shared" si="1"/>
        <v>0.01609121255138124</v>
      </c>
      <c r="K125" s="14">
        <f t="shared" si="0"/>
        <v>0.0161</v>
      </c>
      <c r="L125" s="17">
        <v>0.51</v>
      </c>
      <c r="M125" s="5"/>
    </row>
    <row r="126" spans="10:13" ht="12.75" hidden="1">
      <c r="J126" s="5">
        <f t="shared" si="1"/>
        <v>0.016115610035928096</v>
      </c>
      <c r="K126" s="14">
        <f t="shared" si="0"/>
        <v>0.0161</v>
      </c>
      <c r="L126" s="17">
        <v>0.52</v>
      </c>
      <c r="M126" s="5"/>
    </row>
    <row r="127" spans="10:13" ht="12.75" hidden="1">
      <c r="J127" s="5">
        <f t="shared" si="1"/>
        <v>0.016140033473192816</v>
      </c>
      <c r="K127" s="14">
        <f t="shared" si="0"/>
        <v>0.0161</v>
      </c>
      <c r="L127" s="17">
        <v>0.53</v>
      </c>
      <c r="M127" s="5"/>
    </row>
    <row r="128" spans="10:13" ht="12.75" hidden="1">
      <c r="J128" s="5">
        <f t="shared" si="1"/>
        <v>0.016164482880362485</v>
      </c>
      <c r="K128" s="14">
        <f t="shared" si="0"/>
        <v>0.0162</v>
      </c>
      <c r="L128" s="17">
        <v>0.54</v>
      </c>
      <c r="M128" s="5"/>
    </row>
    <row r="129" spans="10:13" ht="12.75" hidden="1">
      <c r="J129" s="5">
        <f t="shared" si="1"/>
        <v>0.016188958274631904</v>
      </c>
      <c r="K129" s="14">
        <f t="shared" si="0"/>
        <v>0.0162</v>
      </c>
      <c r="L129" s="17">
        <v>0.55</v>
      </c>
      <c r="M129" s="5"/>
    </row>
    <row r="130" spans="10:13" ht="12.75" hidden="1">
      <c r="J130" s="5">
        <f t="shared" si="1"/>
        <v>0.01621345967320348</v>
      </c>
      <c r="K130" s="14">
        <f t="shared" si="0"/>
        <v>0.0162</v>
      </c>
      <c r="L130" s="17">
        <v>0.56</v>
      </c>
      <c r="M130" s="5"/>
    </row>
    <row r="131" spans="10:13" ht="12.75" hidden="1">
      <c r="J131" s="5">
        <f t="shared" si="1"/>
        <v>0.016237987093287387</v>
      </c>
      <c r="K131" s="14">
        <f t="shared" si="0"/>
        <v>0.0162</v>
      </c>
      <c r="L131" s="17">
        <v>0.57</v>
      </c>
      <c r="M131" s="5"/>
    </row>
    <row r="132" spans="10:13" ht="12.75" hidden="1">
      <c r="J132" s="5">
        <f t="shared" si="1"/>
        <v>0.016262540552101357</v>
      </c>
      <c r="K132" s="14">
        <f t="shared" si="0"/>
        <v>0.0163</v>
      </c>
      <c r="L132" s="17">
        <v>0.58</v>
      </c>
      <c r="M132" s="5"/>
    </row>
    <row r="133" spans="10:13" ht="12.75" hidden="1">
      <c r="J133" s="5">
        <f t="shared" si="1"/>
        <v>0.01628712006687094</v>
      </c>
      <c r="K133" s="14">
        <f t="shared" si="0"/>
        <v>0.0163</v>
      </c>
      <c r="L133" s="17">
        <v>0.59</v>
      </c>
      <c r="M133" s="5"/>
    </row>
    <row r="134" spans="10:13" ht="12.75" hidden="1">
      <c r="J134" s="5">
        <f t="shared" si="1"/>
        <v>0.016311725654829135</v>
      </c>
      <c r="K134" s="14">
        <f t="shared" si="0"/>
        <v>0.0163</v>
      </c>
      <c r="L134" s="17">
        <v>0.6</v>
      </c>
      <c r="M134" s="5"/>
    </row>
    <row r="135" spans="10:13" ht="12.75" hidden="1">
      <c r="J135" s="5">
        <f t="shared" si="1"/>
        <v>0.016336357333216922</v>
      </c>
      <c r="K135" s="14">
        <f t="shared" si="0"/>
        <v>0.0163</v>
      </c>
      <c r="L135" s="17">
        <v>0.61</v>
      </c>
      <c r="M135" s="5"/>
    </row>
    <row r="136" spans="10:13" ht="12.75" hidden="1">
      <c r="J136" s="5">
        <f t="shared" si="1"/>
        <v>0.016361015119282785</v>
      </c>
      <c r="K136" s="14">
        <f t="shared" si="0"/>
        <v>0.0164</v>
      </c>
      <c r="L136" s="17">
        <v>0.62</v>
      </c>
      <c r="M136" s="5"/>
    </row>
    <row r="137" spans="10:13" ht="12.75" hidden="1">
      <c r="J137" s="5">
        <f t="shared" si="1"/>
        <v>0.016385699030282863</v>
      </c>
      <c r="K137" s="14">
        <f t="shared" si="0"/>
        <v>0.0164</v>
      </c>
      <c r="L137" s="17">
        <v>0.63</v>
      </c>
      <c r="M137" s="5"/>
    </row>
    <row r="138" spans="10:13" ht="12.75" hidden="1">
      <c r="J138" s="5">
        <f t="shared" si="1"/>
        <v>0.016410409083481237</v>
      </c>
      <c r="K138" s="14">
        <f t="shared" si="0"/>
        <v>0.0164</v>
      </c>
      <c r="L138" s="17">
        <v>0.64</v>
      </c>
      <c r="M138" s="5"/>
    </row>
    <row r="139" spans="10:13" ht="12.75" hidden="1">
      <c r="J139" s="5">
        <f t="shared" si="1"/>
        <v>0.016435145296149534</v>
      </c>
      <c r="K139" s="14">
        <f aca="true" t="shared" si="2" ref="K139:K202">ROUND(J139,4)</f>
        <v>0.0164</v>
      </c>
      <c r="L139" s="17">
        <v>0.65</v>
      </c>
      <c r="M139" s="5"/>
    </row>
    <row r="140" spans="10:13" ht="12.75" hidden="1">
      <c r="J140" s="5">
        <f aca="true" t="shared" si="3" ref="J140:J203">TAN(3.14*(20+L140)/180)-((20+L140)*3.14/180)</f>
        <v>0.016459907685567043</v>
      </c>
      <c r="K140" s="14">
        <f t="shared" si="2"/>
        <v>0.0165</v>
      </c>
      <c r="L140" s="17">
        <v>0.66</v>
      </c>
      <c r="M140" s="5"/>
    </row>
    <row r="141" spans="10:13" ht="12.75" hidden="1">
      <c r="J141" s="5">
        <f t="shared" si="3"/>
        <v>0.016484696269020993</v>
      </c>
      <c r="K141" s="14">
        <f t="shared" si="2"/>
        <v>0.0165</v>
      </c>
      <c r="L141" s="17">
        <v>0.67</v>
      </c>
      <c r="M141" s="5"/>
    </row>
    <row r="142" spans="10:13" ht="12.75" hidden="1">
      <c r="J142" s="5">
        <f t="shared" si="3"/>
        <v>0.016509511063806104</v>
      </c>
      <c r="K142" s="14">
        <f t="shared" si="2"/>
        <v>0.0165</v>
      </c>
      <c r="L142" s="17">
        <v>0.68</v>
      </c>
      <c r="M142" s="5"/>
    </row>
    <row r="143" spans="10:13" ht="12.75" hidden="1">
      <c r="J143" s="5">
        <f t="shared" si="3"/>
        <v>0.016534352087225035</v>
      </c>
      <c r="K143" s="14">
        <f t="shared" si="2"/>
        <v>0.0165</v>
      </c>
      <c r="L143" s="17">
        <v>0.69</v>
      </c>
      <c r="M143" s="5"/>
    </row>
    <row r="144" spans="10:13" ht="12.75" hidden="1">
      <c r="J144" s="5">
        <f t="shared" si="3"/>
        <v>0.016559219356588162</v>
      </c>
      <c r="K144" s="14">
        <f t="shared" si="2"/>
        <v>0.0166</v>
      </c>
      <c r="L144" s="17">
        <v>0.7</v>
      </c>
      <c r="M144" s="5"/>
    </row>
    <row r="145" spans="10:13" ht="12.75" hidden="1">
      <c r="J145" s="5">
        <f t="shared" si="3"/>
        <v>0.01658411288921352</v>
      </c>
      <c r="K145" s="14">
        <f t="shared" si="2"/>
        <v>0.0166</v>
      </c>
      <c r="L145" s="17">
        <v>0.71</v>
      </c>
      <c r="M145" s="5"/>
    </row>
    <row r="146" spans="10:13" ht="12.75" hidden="1">
      <c r="J146" s="5">
        <f t="shared" si="3"/>
        <v>0.016609032702426973</v>
      </c>
      <c r="K146" s="14">
        <f t="shared" si="2"/>
        <v>0.0166</v>
      </c>
      <c r="L146" s="17">
        <v>0.72</v>
      </c>
      <c r="M146" s="5"/>
    </row>
    <row r="147" spans="10:13" ht="12.75" hidden="1">
      <c r="J147" s="5">
        <f t="shared" si="3"/>
        <v>0.0166339788135621</v>
      </c>
      <c r="K147" s="14">
        <f t="shared" si="2"/>
        <v>0.0166</v>
      </c>
      <c r="L147" s="17">
        <v>0.73</v>
      </c>
      <c r="M147" s="5"/>
    </row>
    <row r="148" spans="10:13" ht="12.75" hidden="1">
      <c r="J148" s="5">
        <f t="shared" si="3"/>
        <v>0.016658951239960362</v>
      </c>
      <c r="K148" s="14">
        <f t="shared" si="2"/>
        <v>0.0167</v>
      </c>
      <c r="L148" s="17">
        <v>0.74</v>
      </c>
      <c r="M148" s="5"/>
    </row>
    <row r="149" spans="10:13" ht="12.75" hidden="1">
      <c r="J149" s="5">
        <f t="shared" si="3"/>
        <v>0.01668394999897088</v>
      </c>
      <c r="K149" s="14">
        <f t="shared" si="2"/>
        <v>0.0167</v>
      </c>
      <c r="L149" s="17">
        <v>0.75</v>
      </c>
      <c r="M149" s="5"/>
    </row>
    <row r="150" spans="10:13" ht="12.75" hidden="1">
      <c r="J150" s="5">
        <f t="shared" si="3"/>
        <v>0.016708975107950663</v>
      </c>
      <c r="K150" s="14">
        <f t="shared" si="2"/>
        <v>0.0167</v>
      </c>
      <c r="L150" s="17">
        <v>0.76</v>
      </c>
      <c r="M150" s="5"/>
    </row>
    <row r="151" spans="10:13" ht="12.75" hidden="1">
      <c r="J151" s="5">
        <f t="shared" si="3"/>
        <v>0.016734026584264428</v>
      </c>
      <c r="K151" s="14">
        <f t="shared" si="2"/>
        <v>0.0167</v>
      </c>
      <c r="L151" s="17">
        <v>0.77</v>
      </c>
      <c r="M151" s="5"/>
    </row>
    <row r="152" spans="10:13" ht="12.75" hidden="1">
      <c r="J152" s="5">
        <f t="shared" si="3"/>
        <v>0.016759104445284778</v>
      </c>
      <c r="K152" s="14">
        <f t="shared" si="2"/>
        <v>0.0168</v>
      </c>
      <c r="L152" s="17">
        <v>0.78</v>
      </c>
      <c r="M152" s="5"/>
    </row>
    <row r="153" spans="10:13" ht="12.75" hidden="1">
      <c r="J153" s="5">
        <f t="shared" si="3"/>
        <v>0.016784208708392034</v>
      </c>
      <c r="K153" s="14">
        <f t="shared" si="2"/>
        <v>0.0168</v>
      </c>
      <c r="L153" s="17">
        <v>0.79</v>
      </c>
      <c r="M153" s="5"/>
    </row>
    <row r="154" spans="10:13" ht="12.75" hidden="1">
      <c r="J154" s="5">
        <f t="shared" si="3"/>
        <v>0.016809339390974398</v>
      </c>
      <c r="K154" s="14">
        <f t="shared" si="2"/>
        <v>0.0168</v>
      </c>
      <c r="L154" s="17">
        <v>0.8</v>
      </c>
      <c r="M154" s="5"/>
    </row>
    <row r="155" spans="10:13" ht="12.75" hidden="1">
      <c r="J155" s="5">
        <f t="shared" si="3"/>
        <v>0.0168344965104279</v>
      </c>
      <c r="K155" s="14">
        <f t="shared" si="2"/>
        <v>0.0168</v>
      </c>
      <c r="L155" s="17">
        <v>0.81</v>
      </c>
      <c r="M155" s="5"/>
    </row>
    <row r="156" spans="10:13" ht="12.75" hidden="1">
      <c r="J156" s="5">
        <f t="shared" si="3"/>
        <v>0.016859680084156337</v>
      </c>
      <c r="K156" s="14">
        <f t="shared" si="2"/>
        <v>0.0169</v>
      </c>
      <c r="L156" s="17">
        <v>0.82</v>
      </c>
      <c r="M156" s="5"/>
    </row>
    <row r="157" spans="10:13" ht="12.75" hidden="1">
      <c r="J157" s="5">
        <f t="shared" si="3"/>
        <v>0.01688489012957134</v>
      </c>
      <c r="K157" s="14">
        <f t="shared" si="2"/>
        <v>0.0169</v>
      </c>
      <c r="L157" s="17">
        <v>0.83</v>
      </c>
      <c r="M157" s="5"/>
    </row>
    <row r="158" spans="10:13" ht="12.75" hidden="1">
      <c r="J158" s="5">
        <f t="shared" si="3"/>
        <v>0.016910126664092473</v>
      </c>
      <c r="K158" s="14">
        <f t="shared" si="2"/>
        <v>0.0169</v>
      </c>
      <c r="L158" s="17">
        <v>0.84</v>
      </c>
      <c r="M158" s="5"/>
    </row>
    <row r="159" spans="10:13" ht="12.75" hidden="1">
      <c r="J159" s="5">
        <f t="shared" si="3"/>
        <v>0.016935389705147075</v>
      </c>
      <c r="K159" s="14">
        <f t="shared" si="2"/>
        <v>0.0169</v>
      </c>
      <c r="L159" s="17">
        <v>0.85</v>
      </c>
      <c r="M159" s="5"/>
    </row>
    <row r="160" spans="10:13" ht="12.75" hidden="1">
      <c r="J160" s="5">
        <f t="shared" si="3"/>
        <v>0.01696067927017031</v>
      </c>
      <c r="K160" s="14">
        <f t="shared" si="2"/>
        <v>0.017</v>
      </c>
      <c r="L160" s="17">
        <v>0.86</v>
      </c>
      <c r="M160" s="5"/>
    </row>
    <row r="161" spans="10:13" ht="12.75" hidden="1">
      <c r="J161" s="5">
        <f t="shared" si="3"/>
        <v>0.01698599537660528</v>
      </c>
      <c r="K161" s="14">
        <f t="shared" si="2"/>
        <v>0.017</v>
      </c>
      <c r="L161" s="17">
        <v>0.87</v>
      </c>
      <c r="M161" s="5"/>
    </row>
    <row r="162" spans="10:13" ht="12.75" hidden="1">
      <c r="J162" s="5">
        <f t="shared" si="3"/>
        <v>0.017011338041902913</v>
      </c>
      <c r="K162" s="14">
        <f t="shared" si="2"/>
        <v>0.017</v>
      </c>
      <c r="L162" s="17">
        <v>0.88</v>
      </c>
      <c r="M162" s="5"/>
    </row>
    <row r="163" spans="10:13" ht="12.75" hidden="1">
      <c r="J163" s="5">
        <f t="shared" si="3"/>
        <v>0.017036707283522023</v>
      </c>
      <c r="K163" s="14">
        <f t="shared" si="2"/>
        <v>0.017</v>
      </c>
      <c r="L163" s="17">
        <v>0.89</v>
      </c>
      <c r="M163" s="5"/>
    </row>
    <row r="164" spans="10:13" ht="12.75" hidden="1">
      <c r="J164" s="5">
        <f t="shared" si="3"/>
        <v>0.01706210311892925</v>
      </c>
      <c r="K164" s="14">
        <f t="shared" si="2"/>
        <v>0.0171</v>
      </c>
      <c r="L164" s="17">
        <v>0.9</v>
      </c>
      <c r="M164" s="5"/>
    </row>
    <row r="165" spans="10:13" ht="12.75" hidden="1">
      <c r="J165" s="5">
        <f t="shared" si="3"/>
        <v>0.017087525565599282</v>
      </c>
      <c r="K165" s="14">
        <f t="shared" si="2"/>
        <v>0.0171</v>
      </c>
      <c r="L165" s="17">
        <v>0.91</v>
      </c>
      <c r="M165" s="5"/>
    </row>
    <row r="166" spans="10:13" ht="12.75" hidden="1">
      <c r="J166" s="5">
        <f t="shared" si="3"/>
        <v>0.017112974641014467</v>
      </c>
      <c r="K166" s="14">
        <f t="shared" si="2"/>
        <v>0.0171</v>
      </c>
      <c r="L166" s="17">
        <v>0.92</v>
      </c>
      <c r="M166" s="5"/>
    </row>
    <row r="167" spans="10:13" ht="12.75" hidden="1">
      <c r="J167" s="5">
        <f t="shared" si="3"/>
        <v>0.017138450362665203</v>
      </c>
      <c r="K167" s="14">
        <f t="shared" si="2"/>
        <v>0.0171</v>
      </c>
      <c r="L167" s="17">
        <v>0.93</v>
      </c>
      <c r="M167" s="5"/>
    </row>
    <row r="168" spans="10:13" ht="12.75" hidden="1">
      <c r="J168" s="5">
        <f t="shared" si="3"/>
        <v>0.017163952748049827</v>
      </c>
      <c r="K168" s="14">
        <f t="shared" si="2"/>
        <v>0.0172</v>
      </c>
      <c r="L168" s="17">
        <v>0.94</v>
      </c>
      <c r="M168" s="5"/>
    </row>
    <row r="169" spans="10:13" ht="12.75" hidden="1">
      <c r="J169" s="5">
        <f t="shared" si="3"/>
        <v>0.017189481814674445</v>
      </c>
      <c r="K169" s="14">
        <f t="shared" si="2"/>
        <v>0.0172</v>
      </c>
      <c r="L169" s="17">
        <v>0.95</v>
      </c>
      <c r="M169" s="5"/>
    </row>
    <row r="170" spans="10:13" ht="12.75" hidden="1">
      <c r="J170" s="5">
        <f t="shared" si="3"/>
        <v>0.017215037580053272</v>
      </c>
      <c r="K170" s="14">
        <f t="shared" si="2"/>
        <v>0.0172</v>
      </c>
      <c r="L170" s="17">
        <v>0.96</v>
      </c>
      <c r="M170" s="5"/>
    </row>
    <row r="171" spans="10:13" ht="12.75" hidden="1">
      <c r="J171" s="5">
        <f t="shared" si="3"/>
        <v>0.017240620061708234</v>
      </c>
      <c r="K171" s="14">
        <f t="shared" si="2"/>
        <v>0.0172</v>
      </c>
      <c r="L171" s="17">
        <v>0.97</v>
      </c>
      <c r="M171" s="5"/>
    </row>
    <row r="172" spans="10:13" ht="12.75" hidden="1">
      <c r="J172" s="5">
        <f t="shared" si="3"/>
        <v>0.017266229277169365</v>
      </c>
      <c r="K172" s="14">
        <f t="shared" si="2"/>
        <v>0.0173</v>
      </c>
      <c r="L172" s="17">
        <v>0.98</v>
      </c>
      <c r="M172" s="5"/>
    </row>
    <row r="173" spans="10:13" ht="12.75" hidden="1">
      <c r="J173" s="5">
        <f t="shared" si="3"/>
        <v>0.01729186524397458</v>
      </c>
      <c r="K173" s="14">
        <f t="shared" si="2"/>
        <v>0.0173</v>
      </c>
      <c r="L173" s="17">
        <v>0.99</v>
      </c>
      <c r="M173" s="5"/>
    </row>
    <row r="174" spans="10:13" ht="12.75" hidden="1">
      <c r="J174" s="5">
        <f t="shared" si="3"/>
        <v>0.017317527979669678</v>
      </c>
      <c r="K174" s="14">
        <f t="shared" si="2"/>
        <v>0.0173</v>
      </c>
      <c r="L174" s="17">
        <v>1</v>
      </c>
      <c r="M174" s="5"/>
    </row>
    <row r="175" spans="10:13" ht="12.75" hidden="1">
      <c r="J175" s="5">
        <f t="shared" si="3"/>
        <v>0.01734321750180856</v>
      </c>
      <c r="K175" s="14">
        <f t="shared" si="2"/>
        <v>0.0173</v>
      </c>
      <c r="L175" s="17">
        <v>1.01</v>
      </c>
      <c r="M175" s="5"/>
    </row>
    <row r="176" spans="10:13" ht="12.75" hidden="1">
      <c r="J176" s="5">
        <f t="shared" si="3"/>
        <v>0.01736893382795296</v>
      </c>
      <c r="K176" s="14">
        <f t="shared" si="2"/>
        <v>0.0174</v>
      </c>
      <c r="L176" s="17">
        <v>1.02</v>
      </c>
      <c r="M176" s="5"/>
    </row>
    <row r="177" spans="10:13" ht="12.75" hidden="1">
      <c r="J177" s="5">
        <f t="shared" si="3"/>
        <v>0.01739467697567265</v>
      </c>
      <c r="K177" s="14">
        <f t="shared" si="2"/>
        <v>0.0174</v>
      </c>
      <c r="L177" s="17">
        <v>1.03</v>
      </c>
      <c r="M177" s="5"/>
    </row>
    <row r="178" spans="10:13" ht="12.75" hidden="1">
      <c r="J178" s="5">
        <f t="shared" si="3"/>
        <v>0.0174204469625453</v>
      </c>
      <c r="K178" s="14">
        <f t="shared" si="2"/>
        <v>0.0174</v>
      </c>
      <c r="L178" s="17">
        <v>1.04</v>
      </c>
      <c r="M178" s="5"/>
    </row>
    <row r="179" spans="10:13" ht="12.75" hidden="1">
      <c r="J179" s="5">
        <f t="shared" si="3"/>
        <v>0.017446243806156614</v>
      </c>
      <c r="K179" s="14">
        <f t="shared" si="2"/>
        <v>0.0174</v>
      </c>
      <c r="L179" s="17">
        <v>1.05</v>
      </c>
      <c r="M179" s="5"/>
    </row>
    <row r="180" spans="10:13" ht="12.75" hidden="1">
      <c r="J180" s="5">
        <f t="shared" si="3"/>
        <v>0.017472067524100243</v>
      </c>
      <c r="K180" s="14">
        <f t="shared" si="2"/>
        <v>0.0175</v>
      </c>
      <c r="L180" s="17">
        <v>1.06</v>
      </c>
      <c r="M180" s="5"/>
    </row>
    <row r="181" spans="10:13" ht="12.75" hidden="1">
      <c r="J181" s="5">
        <f t="shared" si="3"/>
        <v>0.017497918133977997</v>
      </c>
      <c r="K181" s="14">
        <f t="shared" si="2"/>
        <v>0.0175</v>
      </c>
      <c r="L181" s="17">
        <v>1.07</v>
      </c>
      <c r="M181" s="5"/>
    </row>
    <row r="182" spans="10:13" ht="12.75" hidden="1">
      <c r="J182" s="5">
        <f t="shared" si="3"/>
        <v>0.017523795653399454</v>
      </c>
      <c r="K182" s="14">
        <f t="shared" si="2"/>
        <v>0.0175</v>
      </c>
      <c r="L182" s="17">
        <v>1.08</v>
      </c>
      <c r="M182" s="5"/>
    </row>
    <row r="183" spans="10:13" ht="12.75" hidden="1">
      <c r="J183" s="5">
        <f t="shared" si="3"/>
        <v>0.0175497000999823</v>
      </c>
      <c r="K183" s="14">
        <f t="shared" si="2"/>
        <v>0.0175</v>
      </c>
      <c r="L183" s="17">
        <v>1.09</v>
      </c>
      <c r="M183" s="5"/>
    </row>
    <row r="184" spans="10:13" ht="12.75" hidden="1">
      <c r="J184" s="5">
        <f t="shared" si="3"/>
        <v>0.017575631491352273</v>
      </c>
      <c r="K184" s="14">
        <f t="shared" si="2"/>
        <v>0.0176</v>
      </c>
      <c r="L184" s="17">
        <v>1.1</v>
      </c>
      <c r="M184" s="5"/>
    </row>
    <row r="185" spans="10:13" ht="12.75" hidden="1">
      <c r="J185" s="5">
        <f t="shared" si="3"/>
        <v>0.017601589845143095</v>
      </c>
      <c r="K185" s="14">
        <f t="shared" si="2"/>
        <v>0.0176</v>
      </c>
      <c r="L185" s="17">
        <v>1.11</v>
      </c>
      <c r="M185" s="5"/>
    </row>
    <row r="186" spans="10:13" ht="12.75" hidden="1">
      <c r="J186" s="5">
        <f t="shared" si="3"/>
        <v>0.017627575178996546</v>
      </c>
      <c r="K186" s="14">
        <f t="shared" si="2"/>
        <v>0.0176</v>
      </c>
      <c r="L186" s="17">
        <v>1.12</v>
      </c>
      <c r="M186" s="5"/>
    </row>
    <row r="187" spans="10:13" ht="12.75" hidden="1">
      <c r="J187" s="5">
        <f t="shared" si="3"/>
        <v>0.01765358751056234</v>
      </c>
      <c r="K187" s="14">
        <f t="shared" si="2"/>
        <v>0.0177</v>
      </c>
      <c r="L187" s="17">
        <v>1.13</v>
      </c>
      <c r="M187" s="5"/>
    </row>
    <row r="188" spans="10:13" ht="12.75" hidden="1">
      <c r="J188" s="5">
        <f t="shared" si="3"/>
        <v>0.017679626857498354</v>
      </c>
      <c r="K188" s="14">
        <f t="shared" si="2"/>
        <v>0.0177</v>
      </c>
      <c r="L188" s="17">
        <v>1.14</v>
      </c>
      <c r="M188" s="5"/>
    </row>
    <row r="189" spans="10:13" ht="12.75" hidden="1">
      <c r="J189" s="5">
        <f t="shared" si="3"/>
        <v>0.01770569323747051</v>
      </c>
      <c r="K189" s="14">
        <f t="shared" si="2"/>
        <v>0.0177</v>
      </c>
      <c r="L189" s="17">
        <v>1.15</v>
      </c>
      <c r="M189" s="5"/>
    </row>
    <row r="190" spans="10:13" ht="12.75" hidden="1">
      <c r="J190" s="5">
        <f t="shared" si="3"/>
        <v>0.01773178666815267</v>
      </c>
      <c r="K190" s="14">
        <f t="shared" si="2"/>
        <v>0.0177</v>
      </c>
      <c r="L190" s="17">
        <v>1.16</v>
      </c>
      <c r="M190" s="5"/>
    </row>
    <row r="191" spans="10:13" ht="12.75" hidden="1">
      <c r="J191" s="5">
        <f t="shared" si="3"/>
        <v>0.01775790716722686</v>
      </c>
      <c r="K191" s="14">
        <f t="shared" si="2"/>
        <v>0.0178</v>
      </c>
      <c r="L191" s="17">
        <v>1.17</v>
      </c>
      <c r="M191" s="5"/>
    </row>
    <row r="192" spans="10:13" ht="12.75" hidden="1">
      <c r="J192" s="5">
        <f t="shared" si="3"/>
        <v>0.017784054752383094</v>
      </c>
      <c r="K192" s="14">
        <f t="shared" si="2"/>
        <v>0.0178</v>
      </c>
      <c r="L192" s="17">
        <v>1.18</v>
      </c>
      <c r="M192" s="5"/>
    </row>
    <row r="193" spans="10:13" ht="12.75" hidden="1">
      <c r="J193" s="5">
        <f t="shared" si="3"/>
        <v>0.017810229441319658</v>
      </c>
      <c r="K193" s="14">
        <f t="shared" si="2"/>
        <v>0.0178</v>
      </c>
      <c r="L193" s="17">
        <v>1.19</v>
      </c>
      <c r="M193" s="5"/>
    </row>
    <row r="194" spans="10:13" ht="12.75" hidden="1">
      <c r="J194" s="5">
        <f t="shared" si="3"/>
        <v>0.017836431251742613</v>
      </c>
      <c r="K194" s="14">
        <f t="shared" si="2"/>
        <v>0.0178</v>
      </c>
      <c r="L194" s="17">
        <v>1.2</v>
      </c>
      <c r="M194" s="5"/>
    </row>
    <row r="195" spans="10:13" ht="12.75" hidden="1">
      <c r="J195" s="5">
        <f t="shared" si="3"/>
        <v>0.017862660201366398</v>
      </c>
      <c r="K195" s="14">
        <f t="shared" si="2"/>
        <v>0.0179</v>
      </c>
      <c r="L195" s="17">
        <v>1.21</v>
      </c>
      <c r="M195" s="5"/>
    </row>
    <row r="196" spans="10:13" ht="12.75" hidden="1">
      <c r="J196" s="5">
        <f t="shared" si="3"/>
        <v>0.01788891630791334</v>
      </c>
      <c r="K196" s="14">
        <f t="shared" si="2"/>
        <v>0.0179</v>
      </c>
      <c r="L196" s="17">
        <v>1.22</v>
      </c>
      <c r="M196" s="5"/>
    </row>
    <row r="197" spans="10:13" ht="12.75" hidden="1">
      <c r="J197" s="5">
        <f t="shared" si="3"/>
        <v>0.017915199589113973</v>
      </c>
      <c r="K197" s="14">
        <f t="shared" si="2"/>
        <v>0.0179</v>
      </c>
      <c r="L197" s="17">
        <v>1.23</v>
      </c>
      <c r="M197" s="5"/>
    </row>
    <row r="198" spans="10:13" ht="12.75" hidden="1">
      <c r="J198" s="5">
        <f t="shared" si="3"/>
        <v>0.017941510062706945</v>
      </c>
      <c r="K198" s="14">
        <f t="shared" si="2"/>
        <v>0.0179</v>
      </c>
      <c r="L198" s="17">
        <v>1.24</v>
      </c>
      <c r="M198" s="5"/>
    </row>
    <row r="199" spans="10:13" ht="12.75" hidden="1">
      <c r="J199" s="5">
        <f t="shared" si="3"/>
        <v>0.017967847746439003</v>
      </c>
      <c r="K199" s="14">
        <f t="shared" si="2"/>
        <v>0.018</v>
      </c>
      <c r="L199" s="17">
        <v>1.25</v>
      </c>
      <c r="M199" s="5"/>
    </row>
    <row r="200" spans="10:13" ht="12.75" hidden="1">
      <c r="J200" s="5">
        <f t="shared" si="3"/>
        <v>0.017994212658064945</v>
      </c>
      <c r="K200" s="14">
        <f t="shared" si="2"/>
        <v>0.018</v>
      </c>
      <c r="L200" s="17">
        <v>1.26</v>
      </c>
      <c r="M200" s="5"/>
    </row>
    <row r="201" spans="10:13" ht="12.75" hidden="1">
      <c r="J201" s="5">
        <f t="shared" si="3"/>
        <v>0.01802060481534784</v>
      </c>
      <c r="K201" s="14">
        <f t="shared" si="2"/>
        <v>0.018</v>
      </c>
      <c r="L201" s="17">
        <v>1.27</v>
      </c>
      <c r="M201" s="5"/>
    </row>
    <row r="202" spans="10:13" ht="12.75" hidden="1">
      <c r="J202" s="5">
        <f t="shared" si="3"/>
        <v>0.01804702423605875</v>
      </c>
      <c r="K202" s="14">
        <f t="shared" si="2"/>
        <v>0.018</v>
      </c>
      <c r="L202" s="17">
        <v>1.28</v>
      </c>
      <c r="M202" s="5"/>
    </row>
    <row r="203" spans="10:13" ht="12.75" hidden="1">
      <c r="J203" s="5">
        <f t="shared" si="3"/>
        <v>0.01807347093797701</v>
      </c>
      <c r="K203" s="14">
        <f aca="true" t="shared" si="4" ref="K203:K266">ROUND(J203,4)</f>
        <v>0.0181</v>
      </c>
      <c r="L203" s="17">
        <v>1.29</v>
      </c>
      <c r="M203" s="5"/>
    </row>
    <row r="204" spans="10:13" ht="12.75" hidden="1">
      <c r="J204" s="5">
        <f aca="true" t="shared" si="5" ref="J204:J267">TAN(3.14*(20+L204)/180)-((20+L204)*3.14/180)</f>
        <v>0.018099944938890056</v>
      </c>
      <c r="K204" s="14">
        <f t="shared" si="4"/>
        <v>0.0181</v>
      </c>
      <c r="L204" s="17">
        <v>1.3</v>
      </c>
      <c r="M204" s="5"/>
    </row>
    <row r="205" spans="10:13" ht="12.75" hidden="1">
      <c r="J205" s="5">
        <f t="shared" si="5"/>
        <v>0.01812644625659343</v>
      </c>
      <c r="K205" s="14">
        <f t="shared" si="4"/>
        <v>0.0181</v>
      </c>
      <c r="L205" s="17">
        <v>1.31</v>
      </c>
      <c r="M205" s="5"/>
    </row>
    <row r="206" spans="10:13" ht="12.75" hidden="1">
      <c r="J206" s="5">
        <f t="shared" si="5"/>
        <v>0.01815297490889084</v>
      </c>
      <c r="K206" s="14">
        <f t="shared" si="4"/>
        <v>0.0182</v>
      </c>
      <c r="L206" s="17">
        <v>1.32</v>
      </c>
      <c r="M206" s="5"/>
    </row>
    <row r="207" spans="10:13" ht="12.75" hidden="1">
      <c r="J207" s="5">
        <f t="shared" si="5"/>
        <v>0.01817953091359431</v>
      </c>
      <c r="K207" s="14">
        <f t="shared" si="4"/>
        <v>0.0182</v>
      </c>
      <c r="L207" s="17">
        <v>1.33</v>
      </c>
      <c r="M207" s="5"/>
    </row>
    <row r="208" spans="10:13" ht="12.75" hidden="1">
      <c r="J208" s="5">
        <f t="shared" si="5"/>
        <v>0.018206114288523922</v>
      </c>
      <c r="K208" s="14">
        <f t="shared" si="4"/>
        <v>0.0182</v>
      </c>
      <c r="L208" s="17">
        <v>1.34</v>
      </c>
      <c r="M208" s="5"/>
    </row>
    <row r="209" spans="10:13" ht="12.75" hidden="1">
      <c r="J209" s="5">
        <f t="shared" si="5"/>
        <v>0.018232725051507914</v>
      </c>
      <c r="K209" s="14">
        <f t="shared" si="4"/>
        <v>0.0182</v>
      </c>
      <c r="L209" s="17">
        <v>1.35</v>
      </c>
      <c r="M209" s="5"/>
    </row>
    <row r="210" spans="10:13" ht="12.75" hidden="1">
      <c r="J210" s="5">
        <f t="shared" si="5"/>
        <v>0.01825936322038274</v>
      </c>
      <c r="K210" s="14">
        <f t="shared" si="4"/>
        <v>0.0183</v>
      </c>
      <c r="L210" s="17">
        <v>1.36</v>
      </c>
      <c r="M210" s="5"/>
    </row>
    <row r="211" spans="10:13" ht="12.75" hidden="1">
      <c r="J211" s="5">
        <f t="shared" si="5"/>
        <v>0.018286028812993183</v>
      </c>
      <c r="K211" s="14">
        <f t="shared" si="4"/>
        <v>0.0183</v>
      </c>
      <c r="L211" s="17">
        <v>1.37</v>
      </c>
      <c r="M211" s="5"/>
    </row>
    <row r="212" spans="10:13" ht="12.75" hidden="1">
      <c r="J212" s="5">
        <f t="shared" si="5"/>
        <v>0.018312721847192015</v>
      </c>
      <c r="K212" s="14">
        <f t="shared" si="4"/>
        <v>0.0183</v>
      </c>
      <c r="L212" s="17">
        <v>1.38</v>
      </c>
      <c r="M212" s="5"/>
    </row>
    <row r="213" spans="10:13" ht="12.75" hidden="1">
      <c r="J213" s="5">
        <f t="shared" si="5"/>
        <v>0.018339442340840395</v>
      </c>
      <c r="K213" s="14">
        <f t="shared" si="4"/>
        <v>0.0183</v>
      </c>
      <c r="L213" s="17">
        <v>1.39</v>
      </c>
      <c r="M213" s="5"/>
    </row>
    <row r="214" spans="10:13" ht="12.75" hidden="1">
      <c r="J214" s="5">
        <f t="shared" si="5"/>
        <v>0.01836619031180764</v>
      </c>
      <c r="K214" s="14">
        <f t="shared" si="4"/>
        <v>0.0184</v>
      </c>
      <c r="L214" s="17">
        <v>1.4</v>
      </c>
      <c r="M214" s="5"/>
    </row>
    <row r="215" spans="10:13" ht="12.75" hidden="1">
      <c r="J215" s="5">
        <f t="shared" si="5"/>
        <v>0.018392965777971282</v>
      </c>
      <c r="K215" s="14">
        <f t="shared" si="4"/>
        <v>0.0184</v>
      </c>
      <c r="L215" s="17">
        <v>1.41</v>
      </c>
      <c r="M215" s="5"/>
    </row>
    <row r="216" spans="10:13" ht="12.75" hidden="1">
      <c r="J216" s="5">
        <f t="shared" si="5"/>
        <v>0.01841976875721707</v>
      </c>
      <c r="K216" s="14">
        <f t="shared" si="4"/>
        <v>0.0184</v>
      </c>
      <c r="L216" s="17">
        <v>1.42</v>
      </c>
      <c r="M216" s="5"/>
    </row>
    <row r="217" spans="10:13" ht="12.75" hidden="1">
      <c r="J217" s="5">
        <f t="shared" si="5"/>
        <v>0.01844659926743908</v>
      </c>
      <c r="K217" s="14">
        <f t="shared" si="4"/>
        <v>0.0184</v>
      </c>
      <c r="L217" s="17">
        <v>1.43</v>
      </c>
      <c r="M217" s="5"/>
    </row>
    <row r="218" spans="10:13" ht="12.75" hidden="1">
      <c r="J218" s="5">
        <f t="shared" si="5"/>
        <v>0.018473457326539544</v>
      </c>
      <c r="K218" s="14">
        <f t="shared" si="4"/>
        <v>0.0185</v>
      </c>
      <c r="L218" s="17">
        <v>1.44</v>
      </c>
      <c r="M218" s="5"/>
    </row>
    <row r="219" spans="10:13" ht="12.75" hidden="1">
      <c r="J219" s="5">
        <f t="shared" si="5"/>
        <v>0.018500342952428972</v>
      </c>
      <c r="K219" s="14">
        <f t="shared" si="4"/>
        <v>0.0185</v>
      </c>
      <c r="L219" s="17">
        <v>1.45</v>
      </c>
      <c r="M219" s="5"/>
    </row>
    <row r="220" spans="10:13" ht="12.75" hidden="1">
      <c r="J220" s="5">
        <f t="shared" si="5"/>
        <v>0.01852725616302614</v>
      </c>
      <c r="K220" s="14">
        <f t="shared" si="4"/>
        <v>0.0185</v>
      </c>
      <c r="L220" s="17">
        <v>1.46</v>
      </c>
      <c r="M220" s="5"/>
    </row>
    <row r="221" spans="10:13" ht="12.75" hidden="1">
      <c r="J221" s="5">
        <f t="shared" si="5"/>
        <v>0.018554196976258153</v>
      </c>
      <c r="K221" s="14">
        <f t="shared" si="4"/>
        <v>0.0186</v>
      </c>
      <c r="L221" s="17">
        <v>1.47</v>
      </c>
      <c r="M221" s="5"/>
    </row>
    <row r="222" spans="10:13" ht="12.75" hidden="1">
      <c r="J222" s="5">
        <f t="shared" si="5"/>
        <v>0.01858116541006033</v>
      </c>
      <c r="K222" s="14">
        <f t="shared" si="4"/>
        <v>0.0186</v>
      </c>
      <c r="L222" s="17">
        <v>1.48</v>
      </c>
      <c r="M222" s="5"/>
    </row>
    <row r="223" spans="10:13" ht="12.75" hidden="1">
      <c r="J223" s="5">
        <f t="shared" si="5"/>
        <v>0.018608161482376206</v>
      </c>
      <c r="K223" s="14">
        <f t="shared" si="4"/>
        <v>0.0186</v>
      </c>
      <c r="L223" s="17">
        <v>1.49</v>
      </c>
      <c r="M223" s="5"/>
    </row>
    <row r="224" spans="10:13" ht="12.75" hidden="1">
      <c r="J224" s="5">
        <f t="shared" si="5"/>
        <v>0.018635185211157757</v>
      </c>
      <c r="K224" s="14">
        <f t="shared" si="4"/>
        <v>0.0186</v>
      </c>
      <c r="L224" s="17">
        <v>1.5</v>
      </c>
      <c r="M224" s="5"/>
    </row>
    <row r="225" spans="10:13" ht="12.75" hidden="1">
      <c r="J225" s="5">
        <f t="shared" si="5"/>
        <v>0.01866223661436517</v>
      </c>
      <c r="K225" s="14">
        <f t="shared" si="4"/>
        <v>0.0187</v>
      </c>
      <c r="L225" s="17">
        <v>1.51</v>
      </c>
      <c r="M225" s="5"/>
    </row>
    <row r="226" spans="10:13" ht="12.75" hidden="1">
      <c r="J226" s="5">
        <f t="shared" si="5"/>
        <v>0.018689315709966903</v>
      </c>
      <c r="K226" s="14">
        <f t="shared" si="4"/>
        <v>0.0187</v>
      </c>
      <c r="L226" s="17">
        <v>1.52</v>
      </c>
      <c r="M226" s="5"/>
    </row>
    <row r="227" spans="10:13" ht="12.75" hidden="1">
      <c r="J227" s="5">
        <f t="shared" si="5"/>
        <v>0.0187164225159398</v>
      </c>
      <c r="K227" s="14">
        <f t="shared" si="4"/>
        <v>0.0187</v>
      </c>
      <c r="L227" s="17">
        <v>1.53</v>
      </c>
      <c r="M227" s="5"/>
    </row>
    <row r="228" spans="10:13" ht="12.75" hidden="1">
      <c r="J228" s="5">
        <f t="shared" si="5"/>
        <v>0.018743557050268977</v>
      </c>
      <c r="K228" s="14">
        <f t="shared" si="4"/>
        <v>0.0187</v>
      </c>
      <c r="L228" s="17">
        <v>1.54</v>
      </c>
      <c r="M228" s="5"/>
    </row>
    <row r="229" spans="10:13" ht="12.75" hidden="1">
      <c r="J229" s="5">
        <f t="shared" si="5"/>
        <v>0.018770719330947927</v>
      </c>
      <c r="K229" s="14">
        <f t="shared" si="4"/>
        <v>0.0188</v>
      </c>
      <c r="L229" s="17">
        <v>1.55</v>
      </c>
      <c r="M229" s="5"/>
    </row>
    <row r="230" spans="10:13" ht="12.75" hidden="1">
      <c r="J230" s="5">
        <f t="shared" si="5"/>
        <v>0.01879790937597836</v>
      </c>
      <c r="K230" s="14">
        <f t="shared" si="4"/>
        <v>0.0188</v>
      </c>
      <c r="L230" s="17">
        <v>1.56</v>
      </c>
      <c r="M230" s="5"/>
    </row>
    <row r="231" spans="10:13" ht="12.75" hidden="1">
      <c r="J231" s="5">
        <f t="shared" si="5"/>
        <v>0.01882512720337043</v>
      </c>
      <c r="K231" s="14">
        <f t="shared" si="4"/>
        <v>0.0188</v>
      </c>
      <c r="L231" s="17">
        <v>1.57</v>
      </c>
      <c r="M231" s="5"/>
    </row>
    <row r="232" spans="10:13" ht="12.75" hidden="1">
      <c r="J232" s="5">
        <f t="shared" si="5"/>
        <v>0.01885237283114266</v>
      </c>
      <c r="K232" s="14">
        <f t="shared" si="4"/>
        <v>0.0189</v>
      </c>
      <c r="L232" s="17">
        <v>1.58</v>
      </c>
      <c r="M232" s="5"/>
    </row>
    <row r="233" spans="10:13" ht="12.75" hidden="1">
      <c r="J233" s="5">
        <f t="shared" si="5"/>
        <v>0.01887964627732175</v>
      </c>
      <c r="K233" s="14">
        <f t="shared" si="4"/>
        <v>0.0189</v>
      </c>
      <c r="L233" s="17">
        <v>1.59</v>
      </c>
      <c r="M233" s="5"/>
    </row>
    <row r="234" spans="10:13" ht="12.75" hidden="1">
      <c r="J234" s="5">
        <f t="shared" si="5"/>
        <v>0.018906947559943044</v>
      </c>
      <c r="K234" s="14">
        <f t="shared" si="4"/>
        <v>0.0189</v>
      </c>
      <c r="L234" s="17">
        <v>1.6</v>
      </c>
      <c r="M234" s="5"/>
    </row>
    <row r="235" spans="10:13" ht="12.75" hidden="1">
      <c r="J235" s="5">
        <f t="shared" si="5"/>
        <v>0.018934276697049945</v>
      </c>
      <c r="K235" s="14">
        <f t="shared" si="4"/>
        <v>0.0189</v>
      </c>
      <c r="L235" s="17">
        <v>1.61</v>
      </c>
      <c r="M235" s="5"/>
    </row>
    <row r="236" spans="10:13" ht="12.75" hidden="1">
      <c r="J236" s="5">
        <f t="shared" si="5"/>
        <v>0.018961633706694403</v>
      </c>
      <c r="K236" s="14">
        <f t="shared" si="4"/>
        <v>0.019</v>
      </c>
      <c r="L236" s="17">
        <v>1.62</v>
      </c>
      <c r="M236" s="5"/>
    </row>
    <row r="237" spans="10:13" ht="12.75" hidden="1">
      <c r="J237" s="5">
        <f t="shared" si="5"/>
        <v>0.018989018606936803</v>
      </c>
      <c r="K237" s="14">
        <f t="shared" si="4"/>
        <v>0.019</v>
      </c>
      <c r="L237" s="17">
        <v>1.63</v>
      </c>
      <c r="M237" s="5"/>
    </row>
    <row r="238" spans="10:13" ht="12.75" hidden="1">
      <c r="J238" s="5">
        <f t="shared" si="5"/>
        <v>0.019016431415845747</v>
      </c>
      <c r="K238" s="14">
        <f t="shared" si="4"/>
        <v>0.019</v>
      </c>
      <c r="L238" s="17">
        <v>1.64</v>
      </c>
      <c r="M238" s="5"/>
    </row>
    <row r="239" spans="10:13" ht="12.75" hidden="1">
      <c r="J239" s="5">
        <f t="shared" si="5"/>
        <v>0.019043872151498387</v>
      </c>
      <c r="K239" s="14">
        <f t="shared" si="4"/>
        <v>0.019</v>
      </c>
      <c r="L239" s="17">
        <v>1.65</v>
      </c>
      <c r="M239" s="5"/>
    </row>
    <row r="240" spans="10:13" ht="12.75" hidden="1">
      <c r="J240" s="5">
        <f t="shared" si="5"/>
        <v>0.019071340831980144</v>
      </c>
      <c r="K240" s="14">
        <f t="shared" si="4"/>
        <v>0.0191</v>
      </c>
      <c r="L240" s="17">
        <v>1.66</v>
      </c>
      <c r="M240" s="5"/>
    </row>
    <row r="241" spans="10:13" ht="12.75" hidden="1">
      <c r="J241" s="5">
        <f t="shared" si="5"/>
        <v>0.019098837475384933</v>
      </c>
      <c r="K241" s="14">
        <f t="shared" si="4"/>
        <v>0.0191</v>
      </c>
      <c r="L241" s="17">
        <v>1.67</v>
      </c>
      <c r="M241" s="5"/>
    </row>
    <row r="242" spans="10:13" ht="12.75" hidden="1">
      <c r="J242" s="5">
        <f t="shared" si="5"/>
        <v>0.01912636209981511</v>
      </c>
      <c r="K242" s="14">
        <f t="shared" si="4"/>
        <v>0.0191</v>
      </c>
      <c r="L242" s="17">
        <v>1.68</v>
      </c>
      <c r="M242" s="5"/>
    </row>
    <row r="243" spans="10:13" ht="12.75" hidden="1">
      <c r="J243" s="5">
        <f t="shared" si="5"/>
        <v>0.01915391472338135</v>
      </c>
      <c r="K243" s="14">
        <f t="shared" si="4"/>
        <v>0.0192</v>
      </c>
      <c r="L243" s="17">
        <v>1.69</v>
      </c>
      <c r="M243" s="5"/>
    </row>
    <row r="244" spans="10:13" ht="12.75" hidden="1">
      <c r="J244" s="5">
        <f t="shared" si="5"/>
        <v>0.019181495364202883</v>
      </c>
      <c r="K244" s="14">
        <f t="shared" si="4"/>
        <v>0.0192</v>
      </c>
      <c r="L244" s="17">
        <v>1.7</v>
      </c>
      <c r="M244" s="5"/>
    </row>
    <row r="245" spans="10:13" ht="12.75" hidden="1">
      <c r="J245" s="5">
        <f t="shared" si="5"/>
        <v>0.019209104040407265</v>
      </c>
      <c r="K245" s="14">
        <f t="shared" si="4"/>
        <v>0.0192</v>
      </c>
      <c r="L245" s="17">
        <v>1.71</v>
      </c>
      <c r="M245" s="5"/>
    </row>
    <row r="246" spans="10:13" ht="12.75" hidden="1">
      <c r="J246" s="5">
        <f t="shared" si="5"/>
        <v>0.019236740770130545</v>
      </c>
      <c r="K246" s="14">
        <f t="shared" si="4"/>
        <v>0.0192</v>
      </c>
      <c r="L246" s="17">
        <v>1.72</v>
      </c>
      <c r="M246" s="5"/>
    </row>
    <row r="247" spans="10:13" ht="12.75" hidden="1">
      <c r="J247" s="5">
        <f t="shared" si="5"/>
        <v>0.019264405571517262</v>
      </c>
      <c r="K247" s="14">
        <f t="shared" si="4"/>
        <v>0.0193</v>
      </c>
      <c r="L247" s="17">
        <v>1.73</v>
      </c>
      <c r="M247" s="5"/>
    </row>
    <row r="248" spans="10:13" ht="12.75" hidden="1">
      <c r="J248" s="5">
        <f t="shared" si="5"/>
        <v>0.019292098462720286</v>
      </c>
      <c r="K248" s="14">
        <f t="shared" si="4"/>
        <v>0.0193</v>
      </c>
      <c r="L248" s="17">
        <v>1.74</v>
      </c>
      <c r="M248" s="5"/>
    </row>
    <row r="249" spans="10:13" ht="12.75" hidden="1">
      <c r="J249" s="5">
        <f t="shared" si="5"/>
        <v>0.019319819461901144</v>
      </c>
      <c r="K249" s="14">
        <f t="shared" si="4"/>
        <v>0.0193</v>
      </c>
      <c r="L249" s="17">
        <v>1.75</v>
      </c>
      <c r="M249" s="5"/>
    </row>
    <row r="250" spans="10:13" ht="12.75" hidden="1">
      <c r="J250" s="5">
        <f t="shared" si="5"/>
        <v>0.019347568587229746</v>
      </c>
      <c r="K250" s="14">
        <f t="shared" si="4"/>
        <v>0.0193</v>
      </c>
      <c r="L250" s="17">
        <v>1.76</v>
      </c>
      <c r="M250" s="5"/>
    </row>
    <row r="251" spans="10:13" ht="12.75" hidden="1">
      <c r="J251" s="5">
        <f t="shared" si="5"/>
        <v>0.01937534585688433</v>
      </c>
      <c r="K251" s="14">
        <f t="shared" si="4"/>
        <v>0.0194</v>
      </c>
      <c r="L251" s="17">
        <v>1.77</v>
      </c>
      <c r="M251" s="5"/>
    </row>
    <row r="252" spans="10:13" ht="12.75" hidden="1">
      <c r="J252" s="5">
        <f t="shared" si="5"/>
        <v>0.0194031512890519</v>
      </c>
      <c r="K252" s="14">
        <f t="shared" si="4"/>
        <v>0.0194</v>
      </c>
      <c r="L252" s="17">
        <v>1.78</v>
      </c>
      <c r="M252" s="5"/>
    </row>
    <row r="253" spans="10:13" ht="12.75" hidden="1">
      <c r="J253" s="5">
        <f t="shared" si="5"/>
        <v>0.01943098490192774</v>
      </c>
      <c r="K253" s="14">
        <f t="shared" si="4"/>
        <v>0.0194</v>
      </c>
      <c r="L253" s="17">
        <v>1.79</v>
      </c>
      <c r="M253" s="5"/>
    </row>
    <row r="254" spans="10:13" ht="12.75" hidden="1">
      <c r="J254" s="5">
        <f t="shared" si="5"/>
        <v>0.019458846713715727</v>
      </c>
      <c r="K254" s="14">
        <f t="shared" si="4"/>
        <v>0.0195</v>
      </c>
      <c r="L254" s="17">
        <v>1.8</v>
      </c>
      <c r="M254" s="5"/>
    </row>
    <row r="255" spans="10:13" ht="12.75" hidden="1">
      <c r="J255" s="5">
        <f t="shared" si="5"/>
        <v>0.019486736742628297</v>
      </c>
      <c r="K255" s="14">
        <f t="shared" si="4"/>
        <v>0.0195</v>
      </c>
      <c r="L255" s="17">
        <v>1.81</v>
      </c>
      <c r="M255" s="5"/>
    </row>
    <row r="256" spans="10:13" ht="12.75" hidden="1">
      <c r="J256" s="5">
        <f t="shared" si="5"/>
        <v>0.019514655006886206</v>
      </c>
      <c r="K256" s="14">
        <f t="shared" si="4"/>
        <v>0.0195</v>
      </c>
      <c r="L256" s="17">
        <v>1.82</v>
      </c>
      <c r="M256" s="5"/>
    </row>
    <row r="257" spans="10:13" ht="12.75" hidden="1">
      <c r="J257" s="5">
        <f t="shared" si="5"/>
        <v>0.019542601524718983</v>
      </c>
      <c r="K257" s="14">
        <f t="shared" si="4"/>
        <v>0.0195</v>
      </c>
      <c r="L257" s="17">
        <v>1.83</v>
      </c>
      <c r="M257" s="5"/>
    </row>
    <row r="258" spans="10:13" ht="12.75" hidden="1">
      <c r="J258" s="5">
        <f t="shared" si="5"/>
        <v>0.019570576314364485</v>
      </c>
      <c r="K258" s="14">
        <f t="shared" si="4"/>
        <v>0.0196</v>
      </c>
      <c r="L258" s="17">
        <v>1.84</v>
      </c>
      <c r="M258" s="5"/>
    </row>
    <row r="259" spans="10:13" ht="12.75" hidden="1">
      <c r="J259" s="5">
        <f t="shared" si="5"/>
        <v>0.019598579394069282</v>
      </c>
      <c r="K259" s="14">
        <f t="shared" si="4"/>
        <v>0.0196</v>
      </c>
      <c r="L259" s="17">
        <v>1.85</v>
      </c>
      <c r="M259" s="5"/>
    </row>
    <row r="260" spans="10:13" ht="12.75" hidden="1">
      <c r="J260" s="5">
        <f t="shared" si="5"/>
        <v>0.019626610782088272</v>
      </c>
      <c r="K260" s="14">
        <f t="shared" si="4"/>
        <v>0.0196</v>
      </c>
      <c r="L260" s="17">
        <v>1.86</v>
      </c>
      <c r="M260" s="5"/>
    </row>
    <row r="261" spans="10:13" ht="12.75" hidden="1">
      <c r="J261" s="5">
        <f t="shared" si="5"/>
        <v>0.019654670496685123</v>
      </c>
      <c r="K261" s="14">
        <f t="shared" si="4"/>
        <v>0.0197</v>
      </c>
      <c r="L261" s="17">
        <v>1.87</v>
      </c>
      <c r="M261" s="5"/>
    </row>
    <row r="262" spans="10:13" ht="12.75" hidden="1">
      <c r="J262" s="5">
        <f t="shared" si="5"/>
        <v>0.01968275855613194</v>
      </c>
      <c r="K262" s="14">
        <f t="shared" si="4"/>
        <v>0.0197</v>
      </c>
      <c r="L262" s="17">
        <v>1.88</v>
      </c>
      <c r="M262" s="5"/>
    </row>
    <row r="263" spans="10:13" ht="12.75" hidden="1">
      <c r="J263" s="5">
        <f t="shared" si="5"/>
        <v>0.019710874978709436</v>
      </c>
      <c r="K263" s="14">
        <f t="shared" si="4"/>
        <v>0.0197</v>
      </c>
      <c r="L263" s="17">
        <v>1.89</v>
      </c>
      <c r="M263" s="5"/>
    </row>
    <row r="264" spans="10:13" ht="12.75" hidden="1">
      <c r="J264" s="5">
        <f t="shared" si="5"/>
        <v>0.019739019782706868</v>
      </c>
      <c r="K264" s="14">
        <f t="shared" si="4"/>
        <v>0.0197</v>
      </c>
      <c r="L264" s="17">
        <v>1.9</v>
      </c>
      <c r="M264" s="5"/>
    </row>
    <row r="265" spans="10:13" ht="12.75" hidden="1">
      <c r="J265" s="5">
        <f t="shared" si="5"/>
        <v>0.019767192986422044</v>
      </c>
      <c r="K265" s="14">
        <f t="shared" si="4"/>
        <v>0.0198</v>
      </c>
      <c r="L265" s="17">
        <v>1.91</v>
      </c>
      <c r="M265" s="5"/>
    </row>
    <row r="266" spans="10:13" ht="12.75" hidden="1">
      <c r="J266" s="5">
        <f t="shared" si="5"/>
        <v>0.019795394608161487</v>
      </c>
      <c r="K266" s="14">
        <f t="shared" si="4"/>
        <v>0.0198</v>
      </c>
      <c r="L266" s="17">
        <v>1.92</v>
      </c>
      <c r="M266" s="5"/>
    </row>
    <row r="267" spans="10:13" ht="12.75" hidden="1">
      <c r="J267" s="5">
        <f t="shared" si="5"/>
        <v>0.019823624666240214</v>
      </c>
      <c r="K267" s="14">
        <f aca="true" t="shared" si="6" ref="K267:K330">ROUND(J267,4)</f>
        <v>0.0198</v>
      </c>
      <c r="L267" s="17">
        <v>1.93</v>
      </c>
      <c r="M267" s="5"/>
    </row>
    <row r="268" spans="10:13" ht="12.75" hidden="1">
      <c r="J268" s="5">
        <f aca="true" t="shared" si="7" ref="J268:J331">TAN(3.14*(20+L268)/180)-((20+L268)*3.14/180)</f>
        <v>0.019851883178981844</v>
      </c>
      <c r="K268" s="14">
        <f t="shared" si="6"/>
        <v>0.0199</v>
      </c>
      <c r="L268" s="17">
        <v>1.94</v>
      </c>
      <c r="M268" s="5"/>
    </row>
    <row r="269" spans="10:13" ht="12.75" hidden="1">
      <c r="J269" s="5">
        <f t="shared" si="7"/>
        <v>0.019880170164718547</v>
      </c>
      <c r="K269" s="14">
        <f t="shared" si="6"/>
        <v>0.0199</v>
      </c>
      <c r="L269" s="17">
        <v>1.95</v>
      </c>
      <c r="M269" s="5"/>
    </row>
    <row r="270" spans="10:13" ht="12.75" hidden="1">
      <c r="J270" s="5">
        <f t="shared" si="7"/>
        <v>0.019908485641791318</v>
      </c>
      <c r="K270" s="14">
        <f t="shared" si="6"/>
        <v>0.0199</v>
      </c>
      <c r="L270" s="17">
        <v>1.96</v>
      </c>
      <c r="M270" s="5"/>
    </row>
    <row r="271" spans="10:13" ht="12.75" hidden="1">
      <c r="J271" s="5">
        <f t="shared" si="7"/>
        <v>0.01993682962854959</v>
      </c>
      <c r="K271" s="14">
        <f t="shared" si="6"/>
        <v>0.0199</v>
      </c>
      <c r="L271" s="17">
        <v>1.97</v>
      </c>
      <c r="M271" s="5"/>
    </row>
    <row r="272" spans="10:13" ht="12.75" hidden="1">
      <c r="J272" s="5">
        <f t="shared" si="7"/>
        <v>0.019965202143351513</v>
      </c>
      <c r="K272" s="14">
        <f t="shared" si="6"/>
        <v>0.02</v>
      </c>
      <c r="L272" s="17">
        <v>1.98</v>
      </c>
      <c r="M272" s="5"/>
    </row>
    <row r="273" spans="10:13" ht="12.75" hidden="1">
      <c r="J273" s="5">
        <f t="shared" si="7"/>
        <v>0.01999360320456378</v>
      </c>
      <c r="K273" s="14">
        <f t="shared" si="6"/>
        <v>0.02</v>
      </c>
      <c r="L273" s="17">
        <v>1.99</v>
      </c>
      <c r="M273" s="5"/>
    </row>
    <row r="274" spans="10:13" ht="12.75" hidden="1">
      <c r="J274" s="5">
        <f t="shared" si="7"/>
        <v>0.020022032830561864</v>
      </c>
      <c r="K274" s="14">
        <f t="shared" si="6"/>
        <v>0.02</v>
      </c>
      <c r="L274" s="17">
        <v>2</v>
      </c>
      <c r="M274" s="5"/>
    </row>
    <row r="275" spans="10:13" ht="12.75" hidden="1">
      <c r="J275" s="5">
        <f t="shared" si="7"/>
        <v>0.02005049103972978</v>
      </c>
      <c r="K275" s="14">
        <f t="shared" si="6"/>
        <v>0.0201</v>
      </c>
      <c r="L275" s="17">
        <v>2.01</v>
      </c>
      <c r="M275" s="5"/>
    </row>
    <row r="276" spans="10:13" ht="12.75" hidden="1">
      <c r="J276" s="5">
        <f t="shared" si="7"/>
        <v>0.020078977850460256</v>
      </c>
      <c r="K276" s="14">
        <f t="shared" si="6"/>
        <v>0.0201</v>
      </c>
      <c r="L276" s="17">
        <v>2.02</v>
      </c>
      <c r="M276" s="5"/>
    </row>
    <row r="277" spans="10:13" ht="12.75" hidden="1">
      <c r="J277" s="5">
        <f t="shared" si="7"/>
        <v>0.020107493281154687</v>
      </c>
      <c r="K277" s="14">
        <f t="shared" si="6"/>
        <v>0.0201</v>
      </c>
      <c r="L277" s="17">
        <v>2.03</v>
      </c>
      <c r="M277" s="5"/>
    </row>
    <row r="278" spans="10:13" ht="12.75" hidden="1">
      <c r="J278" s="5">
        <f t="shared" si="7"/>
        <v>0.02013603735022307</v>
      </c>
      <c r="K278" s="14">
        <f t="shared" si="6"/>
        <v>0.0201</v>
      </c>
      <c r="L278" s="17">
        <v>2.04</v>
      </c>
      <c r="M278" s="5"/>
    </row>
    <row r="279" spans="10:13" ht="12.75" hidden="1">
      <c r="J279" s="5">
        <f t="shared" si="7"/>
        <v>0.020164610076084277</v>
      </c>
      <c r="K279" s="14">
        <f t="shared" si="6"/>
        <v>0.0202</v>
      </c>
      <c r="L279" s="17">
        <v>2.05</v>
      </c>
      <c r="M279" s="5"/>
    </row>
    <row r="280" spans="10:13" ht="12.75" hidden="1">
      <c r="J280" s="5">
        <f t="shared" si="7"/>
        <v>0.02019321147716563</v>
      </c>
      <c r="K280" s="14">
        <f t="shared" si="6"/>
        <v>0.0202</v>
      </c>
      <c r="L280" s="17">
        <v>2.06</v>
      </c>
      <c r="M280" s="5"/>
    </row>
    <row r="281" spans="10:13" ht="12.75" hidden="1">
      <c r="J281" s="5">
        <f t="shared" si="7"/>
        <v>0.020221841571903265</v>
      </c>
      <c r="K281" s="14">
        <f t="shared" si="6"/>
        <v>0.0202</v>
      </c>
      <c r="L281" s="17">
        <v>2.07</v>
      </c>
      <c r="M281" s="5"/>
    </row>
    <row r="282" spans="10:13" ht="12.75" hidden="1">
      <c r="J282" s="5">
        <f t="shared" si="7"/>
        <v>0.020250500378742098</v>
      </c>
      <c r="K282" s="14">
        <f t="shared" si="6"/>
        <v>0.0203</v>
      </c>
      <c r="L282" s="17">
        <v>2.08</v>
      </c>
      <c r="M282" s="5"/>
    </row>
    <row r="283" spans="10:13" ht="12.75" hidden="1">
      <c r="J283" s="5">
        <f t="shared" si="7"/>
        <v>0.020279187916135588</v>
      </c>
      <c r="K283" s="14">
        <f t="shared" si="6"/>
        <v>0.0203</v>
      </c>
      <c r="L283" s="17">
        <v>2.09</v>
      </c>
      <c r="M283" s="5"/>
    </row>
    <row r="284" spans="10:13" ht="12.75" hidden="1">
      <c r="J284" s="5">
        <f t="shared" si="7"/>
        <v>0.02030790420254608</v>
      </c>
      <c r="K284" s="14">
        <f t="shared" si="6"/>
        <v>0.0203</v>
      </c>
      <c r="L284" s="17">
        <v>2.1</v>
      </c>
      <c r="M284" s="5"/>
    </row>
    <row r="285" spans="10:13" ht="12.75" hidden="1">
      <c r="J285" s="5">
        <f t="shared" si="7"/>
        <v>0.02033664925644446</v>
      </c>
      <c r="K285" s="14">
        <f t="shared" si="6"/>
        <v>0.0203</v>
      </c>
      <c r="L285" s="17">
        <v>2.11</v>
      </c>
      <c r="M285" s="5"/>
    </row>
    <row r="286" spans="10:13" ht="12.75" hidden="1">
      <c r="J286" s="5">
        <f t="shared" si="7"/>
        <v>0.020365423096310564</v>
      </c>
      <c r="K286" s="14">
        <f t="shared" si="6"/>
        <v>0.0204</v>
      </c>
      <c r="L286" s="17">
        <v>2.12</v>
      </c>
      <c r="M286" s="5"/>
    </row>
    <row r="287" spans="10:13" ht="12.75" hidden="1">
      <c r="J287" s="5">
        <f t="shared" si="7"/>
        <v>0.020394225740632765</v>
      </c>
      <c r="K287" s="14">
        <f t="shared" si="6"/>
        <v>0.0204</v>
      </c>
      <c r="L287" s="17">
        <v>2.13</v>
      </c>
      <c r="M287" s="5"/>
    </row>
    <row r="288" spans="10:13" ht="12.75" hidden="1">
      <c r="J288" s="5">
        <f t="shared" si="7"/>
        <v>0.020423057207908324</v>
      </c>
      <c r="K288" s="14">
        <f t="shared" si="6"/>
        <v>0.0204</v>
      </c>
      <c r="L288" s="17">
        <v>2.14</v>
      </c>
      <c r="M288" s="5"/>
    </row>
    <row r="289" spans="10:13" ht="12.75" hidden="1">
      <c r="J289" s="5">
        <f t="shared" si="7"/>
        <v>0.02045191751664316</v>
      </c>
      <c r="K289" s="14">
        <f t="shared" si="6"/>
        <v>0.0205</v>
      </c>
      <c r="L289" s="17">
        <v>2.15</v>
      </c>
      <c r="M289" s="5"/>
    </row>
    <row r="290" spans="10:13" ht="12.75" hidden="1">
      <c r="J290" s="5">
        <f t="shared" si="7"/>
        <v>0.020480806685352126</v>
      </c>
      <c r="K290" s="14">
        <f t="shared" si="6"/>
        <v>0.0205</v>
      </c>
      <c r="L290" s="17">
        <v>2.16</v>
      </c>
      <c r="M290" s="5"/>
    </row>
    <row r="291" spans="10:13" ht="12.75" hidden="1">
      <c r="J291" s="5">
        <f t="shared" si="7"/>
        <v>0.020509724732558576</v>
      </c>
      <c r="K291" s="14">
        <f t="shared" si="6"/>
        <v>0.0205</v>
      </c>
      <c r="L291" s="17">
        <v>2.17</v>
      </c>
      <c r="M291" s="5"/>
    </row>
    <row r="292" spans="10:13" ht="12.75" hidden="1">
      <c r="J292" s="5">
        <f t="shared" si="7"/>
        <v>0.02053867167679485</v>
      </c>
      <c r="K292" s="14">
        <f t="shared" si="6"/>
        <v>0.0205</v>
      </c>
      <c r="L292" s="17">
        <v>2.18</v>
      </c>
      <c r="M292" s="5"/>
    </row>
    <row r="293" spans="10:13" ht="12.75" hidden="1">
      <c r="J293" s="5">
        <f t="shared" si="7"/>
        <v>0.020567647536602007</v>
      </c>
      <c r="K293" s="14">
        <f t="shared" si="6"/>
        <v>0.0206</v>
      </c>
      <c r="L293" s="17">
        <v>2.19</v>
      </c>
      <c r="M293" s="5"/>
    </row>
    <row r="294" spans="10:13" ht="12.75" hidden="1">
      <c r="J294" s="5">
        <f t="shared" si="7"/>
        <v>0.02059665233052993</v>
      </c>
      <c r="K294" s="14">
        <f t="shared" si="6"/>
        <v>0.0206</v>
      </c>
      <c r="L294" s="17">
        <v>2.2</v>
      </c>
      <c r="M294" s="5"/>
    </row>
    <row r="295" spans="10:13" ht="12.75" hidden="1">
      <c r="J295" s="5">
        <f t="shared" si="7"/>
        <v>0.020625686077137217</v>
      </c>
      <c r="K295" s="14">
        <f t="shared" si="6"/>
        <v>0.0206</v>
      </c>
      <c r="L295" s="17">
        <v>2.21</v>
      </c>
      <c r="M295" s="5"/>
    </row>
    <row r="296" spans="10:13" ht="12.75" hidden="1">
      <c r="J296" s="5">
        <f t="shared" si="7"/>
        <v>0.020654748794991407</v>
      </c>
      <c r="K296" s="14">
        <f t="shared" si="6"/>
        <v>0.0207</v>
      </c>
      <c r="L296" s="17">
        <v>2.22</v>
      </c>
      <c r="M296" s="5"/>
    </row>
    <row r="297" spans="10:13" ht="12.75" hidden="1">
      <c r="J297" s="5">
        <f t="shared" si="7"/>
        <v>0.02068384050266875</v>
      </c>
      <c r="K297" s="14">
        <f t="shared" si="6"/>
        <v>0.0207</v>
      </c>
      <c r="L297" s="17">
        <v>2.23</v>
      </c>
      <c r="M297" s="5"/>
    </row>
    <row r="298" spans="10:13" ht="12.75" hidden="1">
      <c r="J298" s="5">
        <f t="shared" si="7"/>
        <v>0.020712961218754322</v>
      </c>
      <c r="K298" s="14">
        <f t="shared" si="6"/>
        <v>0.0207</v>
      </c>
      <c r="L298" s="17">
        <v>2.24</v>
      </c>
      <c r="M298" s="5"/>
    </row>
    <row r="299" spans="10:13" ht="12.75" hidden="1">
      <c r="J299" s="5">
        <f t="shared" si="7"/>
        <v>0.02074211096184203</v>
      </c>
      <c r="K299" s="14">
        <f t="shared" si="6"/>
        <v>0.0207</v>
      </c>
      <c r="L299" s="17">
        <v>2.25</v>
      </c>
      <c r="M299" s="5"/>
    </row>
    <row r="300" spans="10:13" ht="12.75" hidden="1">
      <c r="J300" s="5">
        <f t="shared" si="7"/>
        <v>0.020771289750534716</v>
      </c>
      <c r="K300" s="14">
        <f t="shared" si="6"/>
        <v>0.0208</v>
      </c>
      <c r="L300" s="17">
        <v>2.26</v>
      </c>
      <c r="M300" s="5"/>
    </row>
    <row r="301" spans="10:13" ht="12.75" hidden="1">
      <c r="J301" s="5">
        <f t="shared" si="7"/>
        <v>0.02080049760344399</v>
      </c>
      <c r="K301" s="14">
        <f t="shared" si="6"/>
        <v>0.0208</v>
      </c>
      <c r="L301" s="17">
        <v>2.27</v>
      </c>
      <c r="M301" s="5"/>
    </row>
    <row r="302" spans="10:13" ht="12.75" hidden="1">
      <c r="J302" s="5">
        <f t="shared" si="7"/>
        <v>0.020829734539190237</v>
      </c>
      <c r="K302" s="14">
        <f t="shared" si="6"/>
        <v>0.0208</v>
      </c>
      <c r="L302" s="17">
        <v>2.28</v>
      </c>
      <c r="M302" s="5"/>
    </row>
    <row r="303" spans="10:13" ht="12.75" hidden="1">
      <c r="J303" s="5">
        <f t="shared" si="7"/>
        <v>0.020859000576402775</v>
      </c>
      <c r="K303" s="14">
        <f t="shared" si="6"/>
        <v>0.0209</v>
      </c>
      <c r="L303" s="17">
        <v>2.29</v>
      </c>
      <c r="M303" s="5"/>
    </row>
    <row r="304" spans="10:13" ht="12.75" hidden="1">
      <c r="J304" s="5">
        <f t="shared" si="7"/>
        <v>0.02088829573371992</v>
      </c>
      <c r="K304" s="14">
        <f t="shared" si="6"/>
        <v>0.0209</v>
      </c>
      <c r="L304" s="17">
        <v>2.3</v>
      </c>
      <c r="M304" s="5"/>
    </row>
    <row r="305" spans="10:13" ht="12.75" hidden="1">
      <c r="J305" s="5">
        <f t="shared" si="7"/>
        <v>0.020917620029788586</v>
      </c>
      <c r="K305" s="14">
        <f t="shared" si="6"/>
        <v>0.0209</v>
      </c>
      <c r="L305" s="17">
        <v>2.31</v>
      </c>
      <c r="M305" s="5"/>
    </row>
    <row r="306" spans="10:13" ht="12.75" hidden="1">
      <c r="J306" s="5">
        <f t="shared" si="7"/>
        <v>0.020946973483264797</v>
      </c>
      <c r="K306" s="14">
        <f t="shared" si="6"/>
        <v>0.0209</v>
      </c>
      <c r="L306" s="17">
        <v>2.32</v>
      </c>
      <c r="M306" s="5"/>
    </row>
    <row r="307" spans="10:13" ht="12.75" hidden="1">
      <c r="J307" s="5">
        <f t="shared" si="7"/>
        <v>0.0209763561128134</v>
      </c>
      <c r="K307" s="14">
        <f t="shared" si="6"/>
        <v>0.021</v>
      </c>
      <c r="L307" s="17">
        <v>2.33</v>
      </c>
      <c r="M307" s="5"/>
    </row>
    <row r="308" spans="10:13" ht="12.75" hidden="1">
      <c r="J308" s="5">
        <f t="shared" si="7"/>
        <v>0.021005767937108066</v>
      </c>
      <c r="K308" s="14">
        <f t="shared" si="6"/>
        <v>0.021</v>
      </c>
      <c r="L308" s="17">
        <v>2.34</v>
      </c>
      <c r="M308" s="5"/>
    </row>
    <row r="309" spans="10:13" ht="12.75" hidden="1">
      <c r="J309" s="5">
        <f t="shared" si="7"/>
        <v>0.02103520897483152</v>
      </c>
      <c r="K309" s="14">
        <f t="shared" si="6"/>
        <v>0.021</v>
      </c>
      <c r="L309" s="17">
        <v>2.35</v>
      </c>
      <c r="M309" s="5"/>
    </row>
    <row r="310" spans="10:13" ht="12.75" hidden="1">
      <c r="J310" s="5">
        <f t="shared" si="7"/>
        <v>0.0210646792446752</v>
      </c>
      <c r="K310" s="14">
        <f t="shared" si="6"/>
        <v>0.0211</v>
      </c>
      <c r="L310" s="17">
        <v>2.36</v>
      </c>
      <c r="M310" s="5"/>
    </row>
    <row r="311" spans="10:13" ht="12.75" hidden="1">
      <c r="J311" s="5">
        <f t="shared" si="7"/>
        <v>0.02109417876533959</v>
      </c>
      <c r="K311" s="14">
        <f t="shared" si="6"/>
        <v>0.0211</v>
      </c>
      <c r="L311" s="17">
        <v>2.37</v>
      </c>
      <c r="M311" s="5"/>
    </row>
    <row r="312" spans="10:13" ht="12.75" hidden="1">
      <c r="J312" s="5">
        <f t="shared" si="7"/>
        <v>0.02112370755553411</v>
      </c>
      <c r="K312" s="14">
        <f t="shared" si="6"/>
        <v>0.0211</v>
      </c>
      <c r="L312" s="17">
        <v>2.38</v>
      </c>
      <c r="M312" s="5"/>
    </row>
    <row r="313" spans="10:13" ht="12.75" hidden="1">
      <c r="J313" s="5">
        <f t="shared" si="7"/>
        <v>0.021153265633977125</v>
      </c>
      <c r="K313" s="14">
        <f t="shared" si="6"/>
        <v>0.0212</v>
      </c>
      <c r="L313" s="17">
        <v>2.39</v>
      </c>
      <c r="M313" s="5"/>
    </row>
    <row r="314" spans="10:13" ht="12.75" hidden="1">
      <c r="J314" s="5">
        <f t="shared" si="7"/>
        <v>0.02118285301939582</v>
      </c>
      <c r="K314" s="14">
        <f t="shared" si="6"/>
        <v>0.0212</v>
      </c>
      <c r="L314" s="17">
        <v>2.4</v>
      </c>
      <c r="M314" s="5"/>
    </row>
    <row r="315" spans="10:13" ht="12.75" hidden="1">
      <c r="J315" s="5">
        <f t="shared" si="7"/>
        <v>0.021212469730526484</v>
      </c>
      <c r="K315" s="14">
        <f t="shared" si="6"/>
        <v>0.0212</v>
      </c>
      <c r="L315" s="17">
        <v>2.41</v>
      </c>
      <c r="M315" s="5"/>
    </row>
    <row r="316" spans="10:13" ht="12.75" hidden="1">
      <c r="J316" s="5">
        <f t="shared" si="7"/>
        <v>0.021242115786114235</v>
      </c>
      <c r="K316" s="14">
        <f t="shared" si="6"/>
        <v>0.0212</v>
      </c>
      <c r="L316" s="17">
        <v>2.42</v>
      </c>
      <c r="M316" s="5"/>
    </row>
    <row r="317" spans="10:13" ht="12.75" hidden="1">
      <c r="J317" s="5">
        <f t="shared" si="7"/>
        <v>0.021271791204913182</v>
      </c>
      <c r="K317" s="14">
        <f t="shared" si="6"/>
        <v>0.0213</v>
      </c>
      <c r="L317" s="17">
        <v>2.43</v>
      </c>
      <c r="M317" s="5"/>
    </row>
    <row r="318" spans="10:13" ht="12.75" hidden="1">
      <c r="J318" s="5">
        <f t="shared" si="7"/>
        <v>0.021301496005686538</v>
      </c>
      <c r="K318" s="14">
        <f t="shared" si="6"/>
        <v>0.0213</v>
      </c>
      <c r="L318" s="17">
        <v>2.44</v>
      </c>
      <c r="M318" s="5"/>
    </row>
    <row r="319" spans="10:13" ht="12.75" hidden="1">
      <c r="J319" s="5">
        <f t="shared" si="7"/>
        <v>0.021331230207206286</v>
      </c>
      <c r="K319" s="14">
        <f t="shared" si="6"/>
        <v>0.0213</v>
      </c>
      <c r="L319" s="17">
        <v>2.45</v>
      </c>
      <c r="M319" s="5"/>
    </row>
    <row r="320" spans="10:13" ht="12.75" hidden="1">
      <c r="J320" s="5">
        <f t="shared" si="7"/>
        <v>0.021360993828253516</v>
      </c>
      <c r="K320" s="14">
        <f t="shared" si="6"/>
        <v>0.0214</v>
      </c>
      <c r="L320" s="17">
        <v>2.46</v>
      </c>
      <c r="M320" s="5"/>
    </row>
    <row r="321" spans="10:13" ht="12.75" hidden="1">
      <c r="J321" s="5">
        <f t="shared" si="7"/>
        <v>0.021390786887618363</v>
      </c>
      <c r="K321" s="14">
        <f t="shared" si="6"/>
        <v>0.0214</v>
      </c>
      <c r="L321" s="17">
        <v>2.47</v>
      </c>
      <c r="M321" s="5"/>
    </row>
    <row r="322" spans="10:13" ht="12.75" hidden="1">
      <c r="J322" s="5">
        <f t="shared" si="7"/>
        <v>0.021420609404099844</v>
      </c>
      <c r="K322" s="14">
        <f t="shared" si="6"/>
        <v>0.0214</v>
      </c>
      <c r="L322" s="17">
        <v>2.48</v>
      </c>
      <c r="M322" s="5"/>
    </row>
    <row r="323" spans="10:13" ht="12.75" hidden="1">
      <c r="J323" s="5">
        <f t="shared" si="7"/>
        <v>0.021450461396506026</v>
      </c>
      <c r="K323" s="14">
        <f t="shared" si="6"/>
        <v>0.0215</v>
      </c>
      <c r="L323" s="17">
        <v>2.49</v>
      </c>
      <c r="M323" s="5"/>
    </row>
    <row r="324" spans="10:13" ht="12.75" hidden="1">
      <c r="J324" s="5">
        <f t="shared" si="7"/>
        <v>0.021480342883654024</v>
      </c>
      <c r="K324" s="14">
        <f t="shared" si="6"/>
        <v>0.0215</v>
      </c>
      <c r="L324" s="17">
        <v>2.5</v>
      </c>
      <c r="M324" s="5"/>
    </row>
    <row r="325" spans="10:13" ht="12.75" hidden="1">
      <c r="J325" s="5">
        <f t="shared" si="7"/>
        <v>0.021510253884369945</v>
      </c>
      <c r="K325" s="14">
        <f t="shared" si="6"/>
        <v>0.0215</v>
      </c>
      <c r="L325" s="17">
        <v>2.51</v>
      </c>
      <c r="M325" s="5"/>
    </row>
    <row r="326" spans="10:13" ht="12.75" hidden="1">
      <c r="J326" s="5">
        <f t="shared" si="7"/>
        <v>0.021540194417488945</v>
      </c>
      <c r="K326" s="14">
        <f t="shared" si="6"/>
        <v>0.0215</v>
      </c>
      <c r="L326" s="17">
        <v>2.52</v>
      </c>
      <c r="M326" s="5"/>
    </row>
    <row r="327" spans="10:13" ht="12.75" hidden="1">
      <c r="J327" s="5">
        <f t="shared" si="7"/>
        <v>0.021570164501855227</v>
      </c>
      <c r="K327" s="14">
        <f t="shared" si="6"/>
        <v>0.0216</v>
      </c>
      <c r="L327" s="17">
        <v>2.53</v>
      </c>
      <c r="M327" s="5"/>
    </row>
    <row r="328" spans="10:13" ht="12.75" hidden="1">
      <c r="J328" s="5">
        <f t="shared" si="7"/>
        <v>0.021600164156321988</v>
      </c>
      <c r="K328" s="14">
        <f t="shared" si="6"/>
        <v>0.0216</v>
      </c>
      <c r="L328" s="17">
        <v>2.54</v>
      </c>
      <c r="M328" s="5"/>
    </row>
    <row r="329" spans="10:13" ht="12.75" hidden="1">
      <c r="J329" s="5">
        <f t="shared" si="7"/>
        <v>0.021630193399751585</v>
      </c>
      <c r="K329" s="14">
        <f t="shared" si="6"/>
        <v>0.0216</v>
      </c>
      <c r="L329" s="17">
        <v>2.55</v>
      </c>
      <c r="M329" s="5"/>
    </row>
    <row r="330" spans="10:13" ht="12.75" hidden="1">
      <c r="J330" s="5">
        <f t="shared" si="7"/>
        <v>0.02166025225101531</v>
      </c>
      <c r="K330" s="14">
        <f t="shared" si="6"/>
        <v>0.0217</v>
      </c>
      <c r="L330" s="17">
        <v>2.56</v>
      </c>
      <c r="M330" s="5"/>
    </row>
    <row r="331" spans="10:13" ht="12.75" hidden="1">
      <c r="J331" s="5">
        <f t="shared" si="7"/>
        <v>0.021690340728993673</v>
      </c>
      <c r="K331" s="14">
        <f aca="true" t="shared" si="8" ref="K331:K394">ROUND(J331,4)</f>
        <v>0.0217</v>
      </c>
      <c r="L331" s="17">
        <v>2.57</v>
      </c>
      <c r="M331" s="5"/>
    </row>
    <row r="332" spans="10:13" ht="12.75" hidden="1">
      <c r="J332" s="5">
        <f aca="true" t="shared" si="9" ref="J332:J395">TAN(3.14*(20+L332)/180)-((20+L332)*3.14/180)</f>
        <v>0.021720458852576063</v>
      </c>
      <c r="K332" s="14">
        <f t="shared" si="8"/>
        <v>0.0217</v>
      </c>
      <c r="L332" s="17">
        <v>2.58</v>
      </c>
      <c r="M332" s="5"/>
    </row>
    <row r="333" spans="10:13" ht="12.75" hidden="1">
      <c r="J333" s="5">
        <f t="shared" si="9"/>
        <v>0.021750606640661196</v>
      </c>
      <c r="K333" s="14">
        <f t="shared" si="8"/>
        <v>0.0218</v>
      </c>
      <c r="L333" s="17">
        <v>2.59</v>
      </c>
      <c r="M333" s="5"/>
    </row>
    <row r="334" spans="10:13" ht="12.75" hidden="1">
      <c r="J334" s="5">
        <f t="shared" si="9"/>
        <v>0.021780784112156615</v>
      </c>
      <c r="K334" s="14">
        <f t="shared" si="8"/>
        <v>0.0218</v>
      </c>
      <c r="L334" s="17">
        <v>2.6</v>
      </c>
      <c r="M334" s="5"/>
    </row>
    <row r="335" spans="10:13" ht="12.75" hidden="1">
      <c r="J335" s="5">
        <f t="shared" si="9"/>
        <v>0.021810991285979187</v>
      </c>
      <c r="K335" s="14">
        <f t="shared" si="8"/>
        <v>0.0218</v>
      </c>
      <c r="L335" s="17">
        <v>2.61</v>
      </c>
      <c r="M335" s="5"/>
    </row>
    <row r="336" spans="10:13" ht="12.75" hidden="1">
      <c r="J336" s="5">
        <f t="shared" si="9"/>
        <v>0.021841228181054773</v>
      </c>
      <c r="K336" s="14">
        <f t="shared" si="8"/>
        <v>0.0218</v>
      </c>
      <c r="L336" s="17">
        <v>2.62</v>
      </c>
      <c r="M336" s="5"/>
    </row>
    <row r="337" spans="10:13" ht="12.75" hidden="1">
      <c r="J337" s="5">
        <f t="shared" si="9"/>
        <v>0.021871494816318393</v>
      </c>
      <c r="K337" s="14">
        <f t="shared" si="8"/>
        <v>0.0219</v>
      </c>
      <c r="L337" s="17">
        <v>2.63</v>
      </c>
      <c r="M337" s="5"/>
    </row>
    <row r="338" spans="10:13" ht="12.75" hidden="1">
      <c r="J338" s="5">
        <f t="shared" si="9"/>
        <v>0.021901791210714172</v>
      </c>
      <c r="K338" s="14">
        <f t="shared" si="8"/>
        <v>0.0219</v>
      </c>
      <c r="L338" s="17">
        <v>2.64</v>
      </c>
      <c r="M338" s="5"/>
    </row>
    <row r="339" spans="10:13" ht="12.75" hidden="1">
      <c r="J339" s="5">
        <f t="shared" si="9"/>
        <v>0.021932117383195393</v>
      </c>
      <c r="K339" s="14">
        <f t="shared" si="8"/>
        <v>0.0219</v>
      </c>
      <c r="L339" s="17">
        <v>2.65</v>
      </c>
      <c r="M339" s="5"/>
    </row>
    <row r="340" spans="10:13" ht="12.75" hidden="1">
      <c r="J340" s="5">
        <f t="shared" si="9"/>
        <v>0.021962473352724443</v>
      </c>
      <c r="K340" s="14">
        <f t="shared" si="8"/>
        <v>0.022</v>
      </c>
      <c r="L340" s="17">
        <v>2.66</v>
      </c>
      <c r="M340" s="5"/>
    </row>
    <row r="341" spans="10:13" ht="12.75" hidden="1">
      <c r="J341" s="5">
        <f t="shared" si="9"/>
        <v>0.021992859138272813</v>
      </c>
      <c r="K341" s="14">
        <f t="shared" si="8"/>
        <v>0.022</v>
      </c>
      <c r="L341" s="17">
        <v>2.67</v>
      </c>
      <c r="M341" s="5"/>
    </row>
    <row r="342" spans="10:13" ht="12.75" hidden="1">
      <c r="J342" s="5">
        <f t="shared" si="9"/>
        <v>0.022023274758821265</v>
      </c>
      <c r="K342" s="14">
        <f t="shared" si="8"/>
        <v>0.022</v>
      </c>
      <c r="L342" s="17">
        <v>2.68</v>
      </c>
      <c r="M342" s="5"/>
    </row>
    <row r="343" spans="10:13" ht="12.75" hidden="1">
      <c r="J343" s="5">
        <f t="shared" si="9"/>
        <v>0.022053720233359664</v>
      </c>
      <c r="K343" s="14">
        <f t="shared" si="8"/>
        <v>0.0221</v>
      </c>
      <c r="L343" s="17">
        <v>2.69</v>
      </c>
      <c r="M343" s="5"/>
    </row>
    <row r="344" spans="10:13" ht="12.75" hidden="1">
      <c r="J344" s="5">
        <f t="shared" si="9"/>
        <v>0.022084195580887034</v>
      </c>
      <c r="K344" s="14">
        <f t="shared" si="8"/>
        <v>0.0221</v>
      </c>
      <c r="L344" s="17">
        <v>2.7</v>
      </c>
      <c r="M344" s="5"/>
    </row>
    <row r="345" spans="10:13" ht="12.75" hidden="1">
      <c r="J345" s="5">
        <f t="shared" si="9"/>
        <v>0.02211470082041156</v>
      </c>
      <c r="K345" s="14">
        <f t="shared" si="8"/>
        <v>0.0221</v>
      </c>
      <c r="L345" s="17">
        <v>2.71</v>
      </c>
      <c r="M345" s="5"/>
    </row>
    <row r="346" spans="10:13" ht="12.75" hidden="1">
      <c r="J346" s="5">
        <f t="shared" si="9"/>
        <v>0.02214523597095064</v>
      </c>
      <c r="K346" s="14">
        <f t="shared" si="8"/>
        <v>0.0221</v>
      </c>
      <c r="L346" s="17">
        <v>2.72</v>
      </c>
      <c r="M346" s="5"/>
    </row>
    <row r="347" spans="10:13" ht="12.75" hidden="1">
      <c r="J347" s="5">
        <f t="shared" si="9"/>
        <v>0.02217580105153083</v>
      </c>
      <c r="K347" s="14">
        <f t="shared" si="8"/>
        <v>0.0222</v>
      </c>
      <c r="L347" s="17">
        <v>2.73</v>
      </c>
      <c r="M347" s="5"/>
    </row>
    <row r="348" spans="10:13" ht="12.75" hidden="1">
      <c r="J348" s="5">
        <f t="shared" si="9"/>
        <v>0.022206396081188018</v>
      </c>
      <c r="K348" s="14">
        <f t="shared" si="8"/>
        <v>0.0222</v>
      </c>
      <c r="L348" s="17">
        <v>2.74</v>
      </c>
      <c r="M348" s="5"/>
    </row>
    <row r="349" spans="10:13" ht="12.75" hidden="1">
      <c r="J349" s="5">
        <f t="shared" si="9"/>
        <v>0.02223702107896708</v>
      </c>
      <c r="K349" s="14">
        <f t="shared" si="8"/>
        <v>0.0222</v>
      </c>
      <c r="L349" s="17">
        <v>2.75</v>
      </c>
      <c r="M349" s="5"/>
    </row>
    <row r="350" spans="10:13" ht="12.75" hidden="1">
      <c r="J350" s="5">
        <f t="shared" si="9"/>
        <v>0.022267676063922326</v>
      </c>
      <c r="K350" s="14">
        <f t="shared" si="8"/>
        <v>0.0223</v>
      </c>
      <c r="L350" s="17">
        <v>2.76</v>
      </c>
      <c r="M350" s="5"/>
    </row>
    <row r="351" spans="10:13" ht="12.75" hidden="1">
      <c r="J351" s="5">
        <f t="shared" si="9"/>
        <v>0.022298361055117122</v>
      </c>
      <c r="K351" s="14">
        <f t="shared" si="8"/>
        <v>0.0223</v>
      </c>
      <c r="L351" s="17">
        <v>2.77</v>
      </c>
      <c r="M351" s="5"/>
    </row>
    <row r="352" spans="10:13" ht="12.75" hidden="1">
      <c r="J352" s="5">
        <f t="shared" si="9"/>
        <v>0.022329076071624154</v>
      </c>
      <c r="K352" s="14">
        <f t="shared" si="8"/>
        <v>0.0223</v>
      </c>
      <c r="L352" s="17">
        <v>2.78</v>
      </c>
      <c r="M352" s="5"/>
    </row>
    <row r="353" spans="10:13" ht="12.75" hidden="1">
      <c r="J353" s="5">
        <f t="shared" si="9"/>
        <v>0.022359821132525326</v>
      </c>
      <c r="K353" s="14">
        <f t="shared" si="8"/>
        <v>0.0224</v>
      </c>
      <c r="L353" s="17">
        <v>2.79</v>
      </c>
      <c r="M353" s="5"/>
    </row>
    <row r="354" spans="10:13" ht="12.75" hidden="1">
      <c r="J354" s="5">
        <f t="shared" si="9"/>
        <v>0.02239059625691181</v>
      </c>
      <c r="K354" s="14">
        <f t="shared" si="8"/>
        <v>0.0224</v>
      </c>
      <c r="L354" s="17">
        <v>2.8</v>
      </c>
      <c r="M354" s="5"/>
    </row>
    <row r="355" spans="10:13" ht="12.75" hidden="1">
      <c r="J355" s="5">
        <f t="shared" si="9"/>
        <v>0.02242140146388405</v>
      </c>
      <c r="K355" s="14">
        <f t="shared" si="8"/>
        <v>0.0224</v>
      </c>
      <c r="L355" s="17">
        <v>2.81</v>
      </c>
      <c r="M355" s="5"/>
    </row>
    <row r="356" spans="10:13" ht="12.75" hidden="1">
      <c r="J356" s="5">
        <f t="shared" si="9"/>
        <v>0.022452236772551593</v>
      </c>
      <c r="K356" s="14">
        <f t="shared" si="8"/>
        <v>0.0225</v>
      </c>
      <c r="L356" s="17">
        <v>2.82</v>
      </c>
      <c r="M356" s="5"/>
    </row>
    <row r="357" spans="10:13" ht="12.75" hidden="1">
      <c r="J357" s="5">
        <f t="shared" si="9"/>
        <v>0.022483102202033478</v>
      </c>
      <c r="K357" s="14">
        <f t="shared" si="8"/>
        <v>0.0225</v>
      </c>
      <c r="L357" s="17">
        <v>2.83</v>
      </c>
      <c r="M357" s="5"/>
    </row>
    <row r="358" spans="10:13" ht="12.75" hidden="1">
      <c r="J358" s="5">
        <f t="shared" si="9"/>
        <v>0.022513997771457905</v>
      </c>
      <c r="K358" s="14">
        <f t="shared" si="8"/>
        <v>0.0225</v>
      </c>
      <c r="L358" s="17">
        <v>2.84</v>
      </c>
      <c r="M358" s="5"/>
    </row>
    <row r="359" spans="10:13" ht="12.75" hidden="1">
      <c r="J359" s="5">
        <f t="shared" si="9"/>
        <v>0.022544923499962344</v>
      </c>
      <c r="K359" s="14">
        <f t="shared" si="8"/>
        <v>0.0225</v>
      </c>
      <c r="L359" s="17">
        <v>2.85</v>
      </c>
      <c r="M359" s="5"/>
    </row>
    <row r="360" spans="10:13" ht="12.75" hidden="1">
      <c r="J360" s="5">
        <f t="shared" si="9"/>
        <v>0.022575879406693644</v>
      </c>
      <c r="K360" s="14">
        <f t="shared" si="8"/>
        <v>0.0226</v>
      </c>
      <c r="L360" s="17">
        <v>2.86</v>
      </c>
      <c r="M360" s="5"/>
    </row>
    <row r="361" spans="10:13" ht="12.75" hidden="1">
      <c r="J361" s="5">
        <f t="shared" si="9"/>
        <v>0.022606865510807872</v>
      </c>
      <c r="K361" s="14">
        <f t="shared" si="8"/>
        <v>0.0226</v>
      </c>
      <c r="L361" s="17">
        <v>2.87</v>
      </c>
      <c r="M361" s="5"/>
    </row>
    <row r="362" spans="10:13" ht="12.75" hidden="1">
      <c r="J362" s="5">
        <f t="shared" si="9"/>
        <v>0.02263788183147042</v>
      </c>
      <c r="K362" s="14">
        <f t="shared" si="8"/>
        <v>0.0226</v>
      </c>
      <c r="L362" s="17">
        <v>2.88</v>
      </c>
      <c r="M362" s="5"/>
    </row>
    <row r="363" spans="10:13" ht="12.75" hidden="1">
      <c r="J363" s="5">
        <f t="shared" si="9"/>
        <v>0.022668928387856002</v>
      </c>
      <c r="K363" s="14">
        <f t="shared" si="8"/>
        <v>0.0227</v>
      </c>
      <c r="L363" s="17">
        <v>2.89</v>
      </c>
      <c r="M363" s="5"/>
    </row>
    <row r="364" spans="10:13" ht="12.75" hidden="1">
      <c r="J364" s="5">
        <f t="shared" si="9"/>
        <v>0.02270000519914872</v>
      </c>
      <c r="K364" s="14">
        <f t="shared" si="8"/>
        <v>0.0227</v>
      </c>
      <c r="L364" s="17">
        <v>2.9</v>
      </c>
      <c r="M364" s="5"/>
    </row>
    <row r="365" spans="10:13" ht="12.75" hidden="1">
      <c r="J365" s="5">
        <f t="shared" si="9"/>
        <v>0.022731112284542</v>
      </c>
      <c r="K365" s="14">
        <f t="shared" si="8"/>
        <v>0.0227</v>
      </c>
      <c r="L365" s="17">
        <v>2.91</v>
      </c>
      <c r="M365" s="5"/>
    </row>
    <row r="366" spans="10:13" ht="12.75" hidden="1">
      <c r="J366" s="5">
        <f t="shared" si="9"/>
        <v>0.02276224966323842</v>
      </c>
      <c r="K366" s="14">
        <f t="shared" si="8"/>
        <v>0.0228</v>
      </c>
      <c r="L366" s="17">
        <v>2.92</v>
      </c>
      <c r="M366" s="5"/>
    </row>
    <row r="367" spans="10:13" ht="12.75" hidden="1">
      <c r="J367" s="5">
        <f t="shared" si="9"/>
        <v>0.022793417354450174</v>
      </c>
      <c r="K367" s="14">
        <f t="shared" si="8"/>
        <v>0.0228</v>
      </c>
      <c r="L367" s="17">
        <v>2.93</v>
      </c>
      <c r="M367" s="5"/>
    </row>
    <row r="368" spans="10:13" ht="12.75" hidden="1">
      <c r="J368" s="5">
        <f t="shared" si="9"/>
        <v>0.022824615377398605</v>
      </c>
      <c r="K368" s="14">
        <f t="shared" si="8"/>
        <v>0.0228</v>
      </c>
      <c r="L368" s="17">
        <v>2.94</v>
      </c>
      <c r="M368" s="5"/>
    </row>
    <row r="369" spans="10:13" ht="12.75" hidden="1">
      <c r="J369" s="5">
        <f t="shared" si="9"/>
        <v>0.022855843751314553</v>
      </c>
      <c r="K369" s="14">
        <f t="shared" si="8"/>
        <v>0.0229</v>
      </c>
      <c r="L369" s="17">
        <v>2.95</v>
      </c>
      <c r="M369" s="5"/>
    </row>
    <row r="370" spans="10:13" ht="12.75" hidden="1">
      <c r="J370" s="5">
        <f t="shared" si="9"/>
        <v>0.022887102495438183</v>
      </c>
      <c r="K370" s="14">
        <f t="shared" si="8"/>
        <v>0.0229</v>
      </c>
      <c r="L370" s="17">
        <v>2.96</v>
      </c>
      <c r="M370" s="5"/>
    </row>
    <row r="371" spans="10:13" ht="12.75" hidden="1">
      <c r="J371" s="5">
        <f t="shared" si="9"/>
        <v>0.02291839162901904</v>
      </c>
      <c r="K371" s="14">
        <f t="shared" si="8"/>
        <v>0.0229</v>
      </c>
      <c r="L371" s="17">
        <v>2.97</v>
      </c>
      <c r="M371" s="5"/>
    </row>
    <row r="372" spans="10:13" ht="12.75" hidden="1">
      <c r="J372" s="5">
        <f t="shared" si="9"/>
        <v>0.022949711171316056</v>
      </c>
      <c r="K372" s="14">
        <f t="shared" si="8"/>
        <v>0.0229</v>
      </c>
      <c r="L372" s="17">
        <v>2.98</v>
      </c>
      <c r="M372" s="5"/>
    </row>
    <row r="373" spans="10:13" ht="12.75" hidden="1">
      <c r="J373" s="5">
        <f t="shared" si="9"/>
        <v>0.02298106114159748</v>
      </c>
      <c r="K373" s="14">
        <f t="shared" si="8"/>
        <v>0.023</v>
      </c>
      <c r="L373" s="17">
        <v>2.99</v>
      </c>
      <c r="M373" s="5"/>
    </row>
    <row r="374" spans="10:13" ht="12.75" hidden="1">
      <c r="J374" s="5">
        <f t="shared" si="9"/>
        <v>0.023012441559141172</v>
      </c>
      <c r="K374" s="14">
        <f t="shared" si="8"/>
        <v>0.023</v>
      </c>
      <c r="L374" s="17">
        <v>3</v>
      </c>
      <c r="M374" s="5"/>
    </row>
    <row r="375" spans="10:13" ht="12.75" hidden="1">
      <c r="J375" s="5">
        <f t="shared" si="9"/>
        <v>0.023043852443234147</v>
      </c>
      <c r="K375" s="14">
        <f t="shared" si="8"/>
        <v>0.023</v>
      </c>
      <c r="L375" s="17">
        <v>3.01</v>
      </c>
      <c r="M375" s="5"/>
    </row>
    <row r="376" spans="10:13" ht="12.75" hidden="1">
      <c r="J376" s="5">
        <f t="shared" si="9"/>
        <v>0.02307529381317308</v>
      </c>
      <c r="K376" s="14">
        <f t="shared" si="8"/>
        <v>0.0231</v>
      </c>
      <c r="L376" s="17">
        <v>3.02</v>
      </c>
      <c r="M376" s="5"/>
    </row>
    <row r="377" spans="10:13" ht="12.75" hidden="1">
      <c r="J377" s="5">
        <f t="shared" si="9"/>
        <v>0.02310676568826392</v>
      </c>
      <c r="K377" s="14">
        <f t="shared" si="8"/>
        <v>0.0231</v>
      </c>
      <c r="L377" s="17">
        <v>3.03</v>
      </c>
      <c r="M377" s="5"/>
    </row>
    <row r="378" spans="10:13" ht="12.75" hidden="1">
      <c r="J378" s="5">
        <f t="shared" si="9"/>
        <v>0.023138268087822045</v>
      </c>
      <c r="K378" s="14">
        <f t="shared" si="8"/>
        <v>0.0231</v>
      </c>
      <c r="L378" s="17">
        <v>3.04</v>
      </c>
      <c r="M378" s="5"/>
    </row>
    <row r="379" spans="10:13" ht="12.75" hidden="1">
      <c r="J379" s="5">
        <f t="shared" si="9"/>
        <v>0.023169801031172332</v>
      </c>
      <c r="K379" s="14">
        <f t="shared" si="8"/>
        <v>0.0232</v>
      </c>
      <c r="L379" s="17">
        <v>3.05</v>
      </c>
      <c r="M379" s="5"/>
    </row>
    <row r="380" spans="10:13" ht="12.75" hidden="1">
      <c r="J380" s="5">
        <f t="shared" si="9"/>
        <v>0.02320136453764915</v>
      </c>
      <c r="K380" s="14">
        <f t="shared" si="8"/>
        <v>0.0232</v>
      </c>
      <c r="L380" s="17">
        <v>3.06</v>
      </c>
      <c r="M380" s="5"/>
    </row>
    <row r="381" spans="10:13" ht="12.75" hidden="1">
      <c r="J381" s="5">
        <f t="shared" si="9"/>
        <v>0.023232958626596245</v>
      </c>
      <c r="K381" s="14">
        <f t="shared" si="8"/>
        <v>0.0232</v>
      </c>
      <c r="L381" s="17">
        <v>3.07</v>
      </c>
      <c r="M381" s="5"/>
    </row>
    <row r="382" spans="10:13" ht="12.75" hidden="1">
      <c r="J382" s="5">
        <f t="shared" si="9"/>
        <v>0.02326458331736686</v>
      </c>
      <c r="K382" s="14">
        <f t="shared" si="8"/>
        <v>0.0233</v>
      </c>
      <c r="L382" s="17">
        <v>3.08</v>
      </c>
      <c r="M382" s="5"/>
    </row>
    <row r="383" spans="10:13" ht="12.75" hidden="1">
      <c r="J383" s="5">
        <f t="shared" si="9"/>
        <v>0.02329623862932373</v>
      </c>
      <c r="K383" s="14">
        <f t="shared" si="8"/>
        <v>0.0233</v>
      </c>
      <c r="L383" s="17">
        <v>3.09</v>
      </c>
      <c r="M383" s="5"/>
    </row>
    <row r="384" spans="10:13" ht="12.75" hidden="1">
      <c r="J384" s="5">
        <f t="shared" si="9"/>
        <v>0.02332792458183902</v>
      </c>
      <c r="K384" s="14">
        <f t="shared" si="8"/>
        <v>0.0233</v>
      </c>
      <c r="L384" s="17">
        <v>3.1</v>
      </c>
      <c r="M384" s="5"/>
    </row>
    <row r="385" spans="10:13" ht="12.75" hidden="1">
      <c r="J385" s="5">
        <f t="shared" si="9"/>
        <v>0.023359641194294456</v>
      </c>
      <c r="K385" s="14">
        <f t="shared" si="8"/>
        <v>0.0234</v>
      </c>
      <c r="L385" s="17">
        <v>3.11</v>
      </c>
      <c r="M385" s="5"/>
    </row>
    <row r="386" spans="10:13" ht="12.75" hidden="1">
      <c r="J386" s="5">
        <f t="shared" si="9"/>
        <v>0.023391388486081188</v>
      </c>
      <c r="K386" s="14">
        <f t="shared" si="8"/>
        <v>0.0234</v>
      </c>
      <c r="L386" s="17">
        <v>3.12</v>
      </c>
      <c r="M386" s="5"/>
    </row>
    <row r="387" spans="10:13" ht="12.75" hidden="1">
      <c r="J387" s="5">
        <f t="shared" si="9"/>
        <v>0.02342316647659992</v>
      </c>
      <c r="K387" s="14">
        <f t="shared" si="8"/>
        <v>0.0234</v>
      </c>
      <c r="L387" s="17">
        <v>3.13</v>
      </c>
      <c r="M387" s="5"/>
    </row>
    <row r="388" spans="10:13" ht="12.75" hidden="1">
      <c r="J388" s="5">
        <f t="shared" si="9"/>
        <v>0.023454975185260907</v>
      </c>
      <c r="K388" s="14">
        <f t="shared" si="8"/>
        <v>0.0235</v>
      </c>
      <c r="L388" s="17">
        <v>3.14</v>
      </c>
      <c r="M388" s="5"/>
    </row>
    <row r="389" spans="10:13" ht="12.75" hidden="1">
      <c r="J389" s="5">
        <f t="shared" si="9"/>
        <v>0.023486814631483888</v>
      </c>
      <c r="K389" s="14">
        <f t="shared" si="8"/>
        <v>0.0235</v>
      </c>
      <c r="L389" s="17">
        <v>3.15</v>
      </c>
      <c r="M389" s="5"/>
    </row>
    <row r="390" spans="10:13" ht="12.75" hidden="1">
      <c r="J390" s="5">
        <f t="shared" si="9"/>
        <v>0.023518684834698045</v>
      </c>
      <c r="K390" s="14">
        <f t="shared" si="8"/>
        <v>0.0235</v>
      </c>
      <c r="L390" s="17">
        <v>3.16</v>
      </c>
      <c r="M390" s="5"/>
    </row>
    <row r="391" spans="10:13" ht="12.75" hidden="1">
      <c r="J391" s="5">
        <f t="shared" si="9"/>
        <v>0.023550585814342273</v>
      </c>
      <c r="K391" s="14">
        <f t="shared" si="8"/>
        <v>0.0236</v>
      </c>
      <c r="L391" s="17">
        <v>3.17</v>
      </c>
      <c r="M391" s="5"/>
    </row>
    <row r="392" spans="10:13" ht="12.75" hidden="1">
      <c r="J392" s="5">
        <f t="shared" si="9"/>
        <v>0.02358251758986485</v>
      </c>
      <c r="K392" s="14">
        <f t="shared" si="8"/>
        <v>0.0236</v>
      </c>
      <c r="L392" s="17">
        <v>3.18</v>
      </c>
      <c r="M392" s="5"/>
    </row>
    <row r="393" spans="10:13" ht="12.75" hidden="1">
      <c r="J393" s="5">
        <f t="shared" si="9"/>
        <v>0.023614480180723707</v>
      </c>
      <c r="K393" s="14">
        <f t="shared" si="8"/>
        <v>0.0236</v>
      </c>
      <c r="L393" s="17">
        <v>3.19</v>
      </c>
      <c r="M393" s="5"/>
    </row>
    <row r="394" spans="10:13" ht="12.75" hidden="1">
      <c r="J394" s="5">
        <f t="shared" si="9"/>
        <v>0.02364647360638633</v>
      </c>
      <c r="K394" s="14">
        <f t="shared" si="8"/>
        <v>0.0236</v>
      </c>
      <c r="L394" s="17">
        <v>3.2</v>
      </c>
      <c r="M394" s="5"/>
    </row>
    <row r="395" spans="10:13" ht="12.75" hidden="1">
      <c r="J395" s="5">
        <f t="shared" si="9"/>
        <v>0.023678497886329752</v>
      </c>
      <c r="K395" s="14">
        <f aca="true" t="shared" si="10" ref="K395:K458">ROUND(J395,4)</f>
        <v>0.0237</v>
      </c>
      <c r="L395" s="17">
        <v>3.21</v>
      </c>
      <c r="M395" s="5"/>
    </row>
    <row r="396" spans="10:13" ht="12.75" hidden="1">
      <c r="J396" s="5">
        <f aca="true" t="shared" si="11" ref="J396:J459">TAN(3.14*(20+L396)/180)-((20+L396)*3.14/180)</f>
        <v>0.02371055304004055</v>
      </c>
      <c r="K396" s="14">
        <f t="shared" si="10"/>
        <v>0.0237</v>
      </c>
      <c r="L396" s="17">
        <v>3.22</v>
      </c>
      <c r="M396" s="5"/>
    </row>
    <row r="397" spans="10:13" ht="12.75" hidden="1">
      <c r="J397" s="5">
        <f t="shared" si="11"/>
        <v>0.023742639087015016</v>
      </c>
      <c r="K397" s="14">
        <f t="shared" si="10"/>
        <v>0.0237</v>
      </c>
      <c r="L397" s="17">
        <v>3.23</v>
      </c>
      <c r="M397" s="5"/>
    </row>
    <row r="398" spans="10:13" ht="12.75" hidden="1">
      <c r="J398" s="5">
        <f t="shared" si="11"/>
        <v>0.023774756046758883</v>
      </c>
      <c r="K398" s="14">
        <f t="shared" si="10"/>
        <v>0.0238</v>
      </c>
      <c r="L398" s="17">
        <v>3.24</v>
      </c>
      <c r="M398" s="5"/>
    </row>
    <row r="399" spans="10:13" ht="12.75" hidden="1">
      <c r="J399" s="5">
        <f t="shared" si="11"/>
        <v>0.023806903938787538</v>
      </c>
      <c r="K399" s="14">
        <f t="shared" si="10"/>
        <v>0.0238</v>
      </c>
      <c r="L399" s="17">
        <v>3.25</v>
      </c>
      <c r="M399" s="5"/>
    </row>
    <row r="400" spans="10:13" ht="12.75" hidden="1">
      <c r="J400" s="5">
        <f t="shared" si="11"/>
        <v>0.02383908278262603</v>
      </c>
      <c r="K400" s="14">
        <f t="shared" si="10"/>
        <v>0.0238</v>
      </c>
      <c r="L400" s="17">
        <v>3.26</v>
      </c>
      <c r="M400" s="5"/>
    </row>
    <row r="401" spans="10:13" ht="12.75" hidden="1">
      <c r="J401" s="5">
        <f t="shared" si="11"/>
        <v>0.023871292597808957</v>
      </c>
      <c r="K401" s="14">
        <f t="shared" si="10"/>
        <v>0.0239</v>
      </c>
      <c r="L401" s="17">
        <v>3.27</v>
      </c>
      <c r="M401" s="5"/>
    </row>
    <row r="402" spans="10:13" ht="12.75" hidden="1">
      <c r="J402" s="5">
        <f t="shared" si="11"/>
        <v>0.023903533403880628</v>
      </c>
      <c r="K402" s="14">
        <f t="shared" si="10"/>
        <v>0.0239</v>
      </c>
      <c r="L402" s="17">
        <v>3.28</v>
      </c>
      <c r="M402" s="5"/>
    </row>
    <row r="403" spans="10:13" ht="12.75" hidden="1">
      <c r="J403" s="5">
        <f t="shared" si="11"/>
        <v>0.0239358052203949</v>
      </c>
      <c r="K403" s="14">
        <f t="shared" si="10"/>
        <v>0.0239</v>
      </c>
      <c r="L403" s="17">
        <v>3.29</v>
      </c>
      <c r="M403" s="5"/>
    </row>
    <row r="404" spans="10:13" ht="12.75" hidden="1">
      <c r="J404" s="5">
        <f t="shared" si="11"/>
        <v>0.023968108066915295</v>
      </c>
      <c r="K404" s="14">
        <f t="shared" si="10"/>
        <v>0.024</v>
      </c>
      <c r="L404" s="17">
        <v>3.3</v>
      </c>
      <c r="M404" s="5"/>
    </row>
    <row r="405" spans="10:13" ht="12.75" hidden="1">
      <c r="J405" s="5">
        <f t="shared" si="11"/>
        <v>0.02400044196301504</v>
      </c>
      <c r="K405" s="14">
        <f t="shared" si="10"/>
        <v>0.024</v>
      </c>
      <c r="L405" s="17">
        <v>3.31</v>
      </c>
      <c r="M405" s="5"/>
    </row>
    <row r="406" spans="10:13" ht="12.75" hidden="1">
      <c r="J406" s="5">
        <f t="shared" si="11"/>
        <v>0.024032806928276973</v>
      </c>
      <c r="K406" s="14">
        <f t="shared" si="10"/>
        <v>0.024</v>
      </c>
      <c r="L406" s="17">
        <v>3.32</v>
      </c>
      <c r="M406" s="5"/>
    </row>
    <row r="407" spans="10:13" ht="12.75" hidden="1">
      <c r="J407" s="5">
        <f t="shared" si="11"/>
        <v>0.024065202982293588</v>
      </c>
      <c r="K407" s="14">
        <f t="shared" si="10"/>
        <v>0.0241</v>
      </c>
      <c r="L407" s="17">
        <v>3.33</v>
      </c>
      <c r="M407" s="5"/>
    </row>
    <row r="408" spans="10:13" ht="12.75" hidden="1">
      <c r="J408" s="5">
        <f t="shared" si="11"/>
        <v>0.024097630144667148</v>
      </c>
      <c r="K408" s="14">
        <f t="shared" si="10"/>
        <v>0.0241</v>
      </c>
      <c r="L408" s="17">
        <v>3.34</v>
      </c>
      <c r="M408" s="5"/>
    </row>
    <row r="409" spans="10:13" ht="12.75" hidden="1">
      <c r="J409" s="5">
        <f t="shared" si="11"/>
        <v>0.024130088435009467</v>
      </c>
      <c r="K409" s="14">
        <f t="shared" si="10"/>
        <v>0.0241</v>
      </c>
      <c r="L409" s="17">
        <v>3.35</v>
      </c>
      <c r="M409" s="5"/>
    </row>
    <row r="410" spans="10:13" ht="12.75" hidden="1">
      <c r="J410" s="5">
        <f t="shared" si="11"/>
        <v>0.02416257787294207</v>
      </c>
      <c r="K410" s="14">
        <f t="shared" si="10"/>
        <v>0.0242</v>
      </c>
      <c r="L410" s="17">
        <v>3.36</v>
      </c>
      <c r="M410" s="5"/>
    </row>
    <row r="411" spans="10:13" ht="12.75" hidden="1">
      <c r="J411" s="5">
        <f t="shared" si="11"/>
        <v>0.02419509847809631</v>
      </c>
      <c r="K411" s="14">
        <f t="shared" si="10"/>
        <v>0.0242</v>
      </c>
      <c r="L411" s="17">
        <v>3.37</v>
      </c>
      <c r="M411" s="5"/>
    </row>
    <row r="412" spans="10:13" ht="12.75" hidden="1">
      <c r="J412" s="5">
        <f t="shared" si="11"/>
        <v>0.024227650270113088</v>
      </c>
      <c r="K412" s="14">
        <f t="shared" si="10"/>
        <v>0.0242</v>
      </c>
      <c r="L412" s="17">
        <v>3.38</v>
      </c>
      <c r="M412" s="5"/>
    </row>
    <row r="413" spans="10:13" ht="12.75" hidden="1">
      <c r="J413" s="5">
        <f t="shared" si="11"/>
        <v>0.024260233268643183</v>
      </c>
      <c r="K413" s="14">
        <f t="shared" si="10"/>
        <v>0.0243</v>
      </c>
      <c r="L413" s="17">
        <v>3.39</v>
      </c>
      <c r="M413" s="5"/>
    </row>
    <row r="414" spans="10:13" ht="12.75" hidden="1">
      <c r="J414" s="5">
        <f t="shared" si="11"/>
        <v>0.02429284749334698</v>
      </c>
      <c r="K414" s="14">
        <f t="shared" si="10"/>
        <v>0.0243</v>
      </c>
      <c r="L414" s="17">
        <v>3.4</v>
      </c>
      <c r="M414" s="5"/>
    </row>
    <row r="415" spans="10:13" ht="12.75" hidden="1">
      <c r="J415" s="5">
        <f t="shared" si="11"/>
        <v>0.02432549296389458</v>
      </c>
      <c r="K415" s="14">
        <f t="shared" si="10"/>
        <v>0.0243</v>
      </c>
      <c r="L415" s="17">
        <v>3.41</v>
      </c>
      <c r="M415" s="5"/>
    </row>
    <row r="416" spans="10:13" ht="12.75" hidden="1">
      <c r="J416" s="5">
        <f t="shared" si="11"/>
        <v>0.024358169699965904</v>
      </c>
      <c r="K416" s="14">
        <f t="shared" si="10"/>
        <v>0.0244</v>
      </c>
      <c r="L416" s="17">
        <v>3.42</v>
      </c>
      <c r="M416" s="5"/>
    </row>
    <row r="417" spans="10:13" ht="12.75" hidden="1">
      <c r="J417" s="5">
        <f t="shared" si="11"/>
        <v>0.024390877721250592</v>
      </c>
      <c r="K417" s="14">
        <f t="shared" si="10"/>
        <v>0.0244</v>
      </c>
      <c r="L417" s="17">
        <v>3.43</v>
      </c>
      <c r="M417" s="5"/>
    </row>
    <row r="418" spans="10:13" ht="12.75" hidden="1">
      <c r="J418" s="5">
        <f t="shared" si="11"/>
        <v>0.024423617047448054</v>
      </c>
      <c r="K418" s="14">
        <f t="shared" si="10"/>
        <v>0.0244</v>
      </c>
      <c r="L418" s="17">
        <v>3.44</v>
      </c>
      <c r="M418" s="5"/>
    </row>
    <row r="419" spans="10:13" ht="12.75" hidden="1">
      <c r="J419" s="5">
        <f t="shared" si="11"/>
        <v>0.024456387698267468</v>
      </c>
      <c r="K419" s="14">
        <f t="shared" si="10"/>
        <v>0.0245</v>
      </c>
      <c r="L419" s="17">
        <v>3.45</v>
      </c>
      <c r="M419" s="5"/>
    </row>
    <row r="420" spans="10:13" ht="12.75" hidden="1">
      <c r="J420" s="5">
        <f t="shared" si="11"/>
        <v>0.024489189693427726</v>
      </c>
      <c r="K420" s="14">
        <f t="shared" si="10"/>
        <v>0.0245</v>
      </c>
      <c r="L420" s="17">
        <v>3.46</v>
      </c>
      <c r="M420" s="5"/>
    </row>
    <row r="421" spans="10:13" ht="12.75" hidden="1">
      <c r="J421" s="5">
        <f t="shared" si="11"/>
        <v>0.024522023052657604</v>
      </c>
      <c r="K421" s="14">
        <f t="shared" si="10"/>
        <v>0.0245</v>
      </c>
      <c r="L421" s="17">
        <v>3.47</v>
      </c>
      <c r="M421" s="5"/>
    </row>
    <row r="422" spans="10:13" ht="12.75" hidden="1">
      <c r="J422" s="5">
        <f t="shared" si="11"/>
        <v>0.024554887795695535</v>
      </c>
      <c r="K422" s="14">
        <f t="shared" si="10"/>
        <v>0.0246</v>
      </c>
      <c r="L422" s="17">
        <v>3.48</v>
      </c>
      <c r="M422" s="5"/>
    </row>
    <row r="423" spans="10:13" ht="12.75" hidden="1">
      <c r="J423" s="5">
        <f t="shared" si="11"/>
        <v>0.024587783942289887</v>
      </c>
      <c r="K423" s="14">
        <f t="shared" si="10"/>
        <v>0.0246</v>
      </c>
      <c r="L423" s="17">
        <v>3.49</v>
      </c>
      <c r="M423" s="5"/>
    </row>
    <row r="424" spans="10:13" ht="12.75" hidden="1">
      <c r="J424" s="5">
        <f t="shared" si="11"/>
        <v>0.024620711512198745</v>
      </c>
      <c r="K424" s="14">
        <f t="shared" si="10"/>
        <v>0.0246</v>
      </c>
      <c r="L424" s="17">
        <v>3.5</v>
      </c>
      <c r="M424" s="5"/>
    </row>
    <row r="425" spans="10:13" ht="12.75" hidden="1">
      <c r="J425" s="5">
        <f t="shared" si="11"/>
        <v>0.02465367052519002</v>
      </c>
      <c r="K425" s="14">
        <f t="shared" si="10"/>
        <v>0.0247</v>
      </c>
      <c r="L425" s="17">
        <v>3.51</v>
      </c>
      <c r="M425" s="5"/>
    </row>
    <row r="426" spans="10:13" ht="12.75" hidden="1">
      <c r="J426" s="5">
        <f t="shared" si="11"/>
        <v>0.0246866610010415</v>
      </c>
      <c r="K426" s="14">
        <f t="shared" si="10"/>
        <v>0.0247</v>
      </c>
      <c r="L426" s="17">
        <v>3.52</v>
      </c>
      <c r="M426" s="5"/>
    </row>
    <row r="427" spans="10:13" ht="12.75" hidden="1">
      <c r="J427" s="5">
        <f t="shared" si="11"/>
        <v>0.0247196829595408</v>
      </c>
      <c r="K427" s="14">
        <f t="shared" si="10"/>
        <v>0.0247</v>
      </c>
      <c r="L427" s="17">
        <v>3.53</v>
      </c>
      <c r="M427" s="5"/>
    </row>
    <row r="428" spans="10:13" ht="12.75" hidden="1">
      <c r="J428" s="5">
        <f t="shared" si="11"/>
        <v>0.024752736420485255</v>
      </c>
      <c r="K428" s="14">
        <f t="shared" si="10"/>
        <v>0.0248</v>
      </c>
      <c r="L428" s="17">
        <v>3.54</v>
      </c>
      <c r="M428" s="5"/>
    </row>
    <row r="429" spans="10:13" ht="12.75" hidden="1">
      <c r="J429" s="5">
        <f t="shared" si="11"/>
        <v>0.024785821403682184</v>
      </c>
      <c r="K429" s="14">
        <f t="shared" si="10"/>
        <v>0.0248</v>
      </c>
      <c r="L429" s="17">
        <v>3.55</v>
      </c>
      <c r="M429" s="5"/>
    </row>
    <row r="430" spans="10:13" ht="12.75" hidden="1">
      <c r="J430" s="5">
        <f t="shared" si="11"/>
        <v>0.024818937928948737</v>
      </c>
      <c r="K430" s="14">
        <f t="shared" si="10"/>
        <v>0.0248</v>
      </c>
      <c r="L430" s="17">
        <v>3.56</v>
      </c>
      <c r="M430" s="5"/>
    </row>
    <row r="431" spans="10:13" ht="12.75" hidden="1">
      <c r="J431" s="5">
        <f t="shared" si="11"/>
        <v>0.02485208601611183</v>
      </c>
      <c r="K431" s="14">
        <f t="shared" si="10"/>
        <v>0.0249</v>
      </c>
      <c r="L431" s="17">
        <v>3.57</v>
      </c>
      <c r="M431" s="5"/>
    </row>
    <row r="432" spans="10:13" ht="12.75" hidden="1">
      <c r="J432" s="5">
        <f t="shared" si="11"/>
        <v>0.02488526568500843</v>
      </c>
      <c r="K432" s="14">
        <f t="shared" si="10"/>
        <v>0.0249</v>
      </c>
      <c r="L432" s="17">
        <v>3.58</v>
      </c>
      <c r="M432" s="5"/>
    </row>
    <row r="433" spans="10:13" ht="12.75" hidden="1">
      <c r="J433" s="5">
        <f t="shared" si="11"/>
        <v>0.024918476955485214</v>
      </c>
      <c r="K433" s="14">
        <f t="shared" si="10"/>
        <v>0.0249</v>
      </c>
      <c r="L433" s="17">
        <v>3.59</v>
      </c>
      <c r="M433" s="5"/>
    </row>
    <row r="434" spans="10:13" ht="12.75" hidden="1">
      <c r="J434" s="5">
        <f t="shared" si="11"/>
        <v>0.0249517198473988</v>
      </c>
      <c r="K434" s="14">
        <f t="shared" si="10"/>
        <v>0.025</v>
      </c>
      <c r="L434" s="17">
        <v>3.6</v>
      </c>
      <c r="M434" s="5"/>
    </row>
    <row r="435" spans="10:13" ht="12.75" hidden="1">
      <c r="J435" s="5">
        <f t="shared" si="11"/>
        <v>0.024984994380615744</v>
      </c>
      <c r="K435" s="14">
        <f t="shared" si="10"/>
        <v>0.025</v>
      </c>
      <c r="L435" s="17">
        <v>3.61</v>
      </c>
      <c r="M435" s="5"/>
    </row>
    <row r="436" spans="10:13" ht="12.75" hidden="1">
      <c r="J436" s="5">
        <f t="shared" si="11"/>
        <v>0.025018300575012475</v>
      </c>
      <c r="K436" s="14">
        <f t="shared" si="10"/>
        <v>0.025</v>
      </c>
      <c r="L436" s="17">
        <v>3.62</v>
      </c>
      <c r="M436" s="5"/>
    </row>
    <row r="437" spans="10:13" ht="12.75" hidden="1">
      <c r="J437" s="5">
        <f t="shared" si="11"/>
        <v>0.025051638450475366</v>
      </c>
      <c r="K437" s="14">
        <f t="shared" si="10"/>
        <v>0.0251</v>
      </c>
      <c r="L437" s="17">
        <v>3.63</v>
      </c>
      <c r="M437" s="5"/>
    </row>
    <row r="438" spans="10:13" ht="12.75" hidden="1">
      <c r="J438" s="5">
        <f t="shared" si="11"/>
        <v>0.025085008026900724</v>
      </c>
      <c r="K438" s="14">
        <f t="shared" si="10"/>
        <v>0.0251</v>
      </c>
      <c r="L438" s="17">
        <v>3.64</v>
      </c>
      <c r="M438" s="5"/>
    </row>
    <row r="439" spans="10:13" ht="12.75" hidden="1">
      <c r="J439" s="5">
        <f t="shared" si="11"/>
        <v>0.025118409324194624</v>
      </c>
      <c r="K439" s="14">
        <f t="shared" si="10"/>
        <v>0.0251</v>
      </c>
      <c r="L439" s="17">
        <v>3.65</v>
      </c>
      <c r="M439" s="5"/>
    </row>
    <row r="440" spans="10:13" ht="12.75" hidden="1">
      <c r="J440" s="5">
        <f t="shared" si="11"/>
        <v>0.025151842362273358</v>
      </c>
      <c r="K440" s="14">
        <f t="shared" si="10"/>
        <v>0.0252</v>
      </c>
      <c r="L440" s="17">
        <v>3.66</v>
      </c>
      <c r="M440" s="5"/>
    </row>
    <row r="441" spans="10:13" ht="12.75" hidden="1">
      <c r="J441" s="5">
        <f t="shared" si="11"/>
        <v>0.02518530716106293</v>
      </c>
      <c r="K441" s="14">
        <f t="shared" si="10"/>
        <v>0.0252</v>
      </c>
      <c r="L441" s="17">
        <v>3.67</v>
      </c>
      <c r="M441" s="5"/>
    </row>
    <row r="442" spans="10:13" ht="12.75" hidden="1">
      <c r="J442" s="5">
        <f t="shared" si="11"/>
        <v>0.02521880374049945</v>
      </c>
      <c r="K442" s="14">
        <f t="shared" si="10"/>
        <v>0.0252</v>
      </c>
      <c r="L442" s="17">
        <v>3.68</v>
      </c>
      <c r="M442" s="5"/>
    </row>
    <row r="443" spans="10:13" ht="12.75" hidden="1">
      <c r="J443" s="5">
        <f t="shared" si="11"/>
        <v>0.025252332120528853</v>
      </c>
      <c r="K443" s="14">
        <f t="shared" si="10"/>
        <v>0.0253</v>
      </c>
      <c r="L443" s="17">
        <v>3.69</v>
      </c>
      <c r="M443" s="5"/>
    </row>
    <row r="444" spans="10:13" ht="12.75" hidden="1">
      <c r="J444" s="5">
        <f t="shared" si="11"/>
        <v>0.025285892321107173</v>
      </c>
      <c r="K444" s="14">
        <f t="shared" si="10"/>
        <v>0.0253</v>
      </c>
      <c r="L444" s="17">
        <v>3.7</v>
      </c>
      <c r="M444" s="5"/>
    </row>
    <row r="445" spans="10:13" ht="12.75" hidden="1">
      <c r="J445" s="5">
        <f t="shared" si="11"/>
        <v>0.025319484362200384</v>
      </c>
      <c r="K445" s="14">
        <f t="shared" si="10"/>
        <v>0.0253</v>
      </c>
      <c r="L445" s="17">
        <v>3.71</v>
      </c>
      <c r="M445" s="5"/>
    </row>
    <row r="446" spans="10:13" ht="12.75" hidden="1">
      <c r="J446" s="5">
        <f t="shared" si="11"/>
        <v>0.025353108263784396</v>
      </c>
      <c r="K446" s="14">
        <f t="shared" si="10"/>
        <v>0.0254</v>
      </c>
      <c r="L446" s="17">
        <v>3.72</v>
      </c>
      <c r="M446" s="5"/>
    </row>
    <row r="447" spans="10:13" ht="12.75" hidden="1">
      <c r="J447" s="5">
        <f t="shared" si="11"/>
        <v>0.025386764045845167</v>
      </c>
      <c r="K447" s="14">
        <f t="shared" si="10"/>
        <v>0.0254</v>
      </c>
      <c r="L447" s="17">
        <v>3.73</v>
      </c>
      <c r="M447" s="5"/>
    </row>
    <row r="448" spans="10:13" ht="12.75" hidden="1">
      <c r="J448" s="5">
        <f t="shared" si="11"/>
        <v>0.0254204517283787</v>
      </c>
      <c r="K448" s="14">
        <f t="shared" si="10"/>
        <v>0.0254</v>
      </c>
      <c r="L448" s="17">
        <v>3.74</v>
      </c>
      <c r="M448" s="5"/>
    </row>
    <row r="449" spans="10:13" ht="12.75" hidden="1">
      <c r="J449" s="5">
        <f t="shared" si="11"/>
        <v>0.025454171331390996</v>
      </c>
      <c r="K449" s="14">
        <f t="shared" si="10"/>
        <v>0.0255</v>
      </c>
      <c r="L449" s="17">
        <v>3.75</v>
      </c>
      <c r="M449" s="5"/>
    </row>
    <row r="450" spans="10:13" ht="12.75" hidden="1">
      <c r="J450" s="5">
        <f t="shared" si="11"/>
        <v>0.025487922874897928</v>
      </c>
      <c r="K450" s="14">
        <f t="shared" si="10"/>
        <v>0.0255</v>
      </c>
      <c r="L450" s="17">
        <v>3.76</v>
      </c>
      <c r="M450" s="5"/>
    </row>
    <row r="451" spans="10:13" ht="12.75" hidden="1">
      <c r="J451" s="5">
        <f t="shared" si="11"/>
        <v>0.025521706378925646</v>
      </c>
      <c r="K451" s="14">
        <f t="shared" si="10"/>
        <v>0.0255</v>
      </c>
      <c r="L451" s="17">
        <v>3.77</v>
      </c>
      <c r="M451" s="5"/>
    </row>
    <row r="452" spans="10:13" ht="12.75" hidden="1">
      <c r="J452" s="5">
        <f t="shared" si="11"/>
        <v>0.025555521863510122</v>
      </c>
      <c r="K452" s="14">
        <f t="shared" si="10"/>
        <v>0.0256</v>
      </c>
      <c r="L452" s="17">
        <v>3.78</v>
      </c>
      <c r="M452" s="5"/>
    </row>
    <row r="453" spans="10:13" ht="12.75" hidden="1">
      <c r="J453" s="5">
        <f t="shared" si="11"/>
        <v>0.025589369348697544</v>
      </c>
      <c r="K453" s="14">
        <f t="shared" si="10"/>
        <v>0.0256</v>
      </c>
      <c r="L453" s="17">
        <v>3.79</v>
      </c>
      <c r="M453" s="5"/>
    </row>
    <row r="454" spans="10:13" ht="12.75" hidden="1">
      <c r="J454" s="5">
        <f t="shared" si="11"/>
        <v>0.02562324885454409</v>
      </c>
      <c r="K454" s="14">
        <f t="shared" si="10"/>
        <v>0.0256</v>
      </c>
      <c r="L454" s="17">
        <v>3.8</v>
      </c>
      <c r="M454" s="5"/>
    </row>
    <row r="455" spans="10:13" ht="12.75" hidden="1">
      <c r="J455" s="5">
        <f t="shared" si="11"/>
        <v>0.02565716040111593</v>
      </c>
      <c r="K455" s="14">
        <f t="shared" si="10"/>
        <v>0.0257</v>
      </c>
      <c r="L455" s="17">
        <v>3.81</v>
      </c>
      <c r="M455" s="5"/>
    </row>
    <row r="456" spans="10:13" ht="12.75" hidden="1">
      <c r="J456" s="5">
        <f t="shared" si="11"/>
        <v>0.02569110400848945</v>
      </c>
      <c r="K456" s="14">
        <f t="shared" si="10"/>
        <v>0.0257</v>
      </c>
      <c r="L456" s="17">
        <v>3.82</v>
      </c>
      <c r="M456" s="5"/>
    </row>
    <row r="457" spans="10:13" ht="12.75" hidden="1">
      <c r="J457" s="5">
        <f t="shared" si="11"/>
        <v>0.025725079696750974</v>
      </c>
      <c r="K457" s="14">
        <f t="shared" si="10"/>
        <v>0.0257</v>
      </c>
      <c r="L457" s="17">
        <v>3.83</v>
      </c>
      <c r="M457" s="5"/>
    </row>
    <row r="458" spans="10:13" ht="12.75" hidden="1">
      <c r="J458" s="5">
        <f t="shared" si="11"/>
        <v>0.025759087485997034</v>
      </c>
      <c r="K458" s="14">
        <f t="shared" si="10"/>
        <v>0.0258</v>
      </c>
      <c r="L458" s="17">
        <v>3.84</v>
      </c>
      <c r="M458" s="5"/>
    </row>
    <row r="459" spans="10:13" ht="12.75" hidden="1">
      <c r="J459" s="5">
        <f t="shared" si="11"/>
        <v>0.025793127396334214</v>
      </c>
      <c r="K459" s="14">
        <f aca="true" t="shared" si="12" ref="K459:K522">ROUND(J459,4)</f>
        <v>0.0258</v>
      </c>
      <c r="L459" s="17">
        <v>3.85</v>
      </c>
      <c r="M459" s="5"/>
    </row>
    <row r="460" spans="10:13" ht="12.75" hidden="1">
      <c r="J460" s="5">
        <f aca="true" t="shared" si="13" ref="J460:J523">TAN(3.14*(20+L460)/180)-((20+L460)*3.14/180)</f>
        <v>0.025827199447879146</v>
      </c>
      <c r="K460" s="14">
        <f t="shared" si="12"/>
        <v>0.0258</v>
      </c>
      <c r="L460" s="17">
        <v>3.86</v>
      </c>
      <c r="M460" s="5"/>
    </row>
    <row r="461" spans="10:13" ht="12.75" hidden="1">
      <c r="J461" s="5">
        <f t="shared" si="13"/>
        <v>0.025861303660758728</v>
      </c>
      <c r="K461" s="14">
        <f t="shared" si="12"/>
        <v>0.0259</v>
      </c>
      <c r="L461" s="17">
        <v>3.87</v>
      </c>
      <c r="M461" s="5"/>
    </row>
    <row r="462" spans="10:13" ht="12.75" hidden="1">
      <c r="J462" s="5">
        <f t="shared" si="13"/>
        <v>0.025895440055109853</v>
      </c>
      <c r="K462" s="14">
        <f t="shared" si="12"/>
        <v>0.0259</v>
      </c>
      <c r="L462" s="17">
        <v>3.88</v>
      </c>
      <c r="M462" s="5"/>
    </row>
    <row r="463" spans="10:13" ht="12.75" hidden="1">
      <c r="J463" s="5">
        <f t="shared" si="13"/>
        <v>0.025929608651079517</v>
      </c>
      <c r="K463" s="14">
        <f t="shared" si="12"/>
        <v>0.0259</v>
      </c>
      <c r="L463" s="17">
        <v>3.89</v>
      </c>
      <c r="M463" s="5"/>
    </row>
    <row r="464" spans="10:13" ht="12.75" hidden="1">
      <c r="J464" s="5">
        <f t="shared" si="13"/>
        <v>0.02596380946882504</v>
      </c>
      <c r="K464" s="14">
        <f t="shared" si="12"/>
        <v>0.026</v>
      </c>
      <c r="L464" s="17">
        <v>3.9</v>
      </c>
      <c r="M464" s="5"/>
    </row>
    <row r="465" spans="10:13" ht="12.75" hidden="1">
      <c r="J465" s="5">
        <f t="shared" si="13"/>
        <v>0.025998042528513732</v>
      </c>
      <c r="K465" s="14">
        <f t="shared" si="12"/>
        <v>0.026</v>
      </c>
      <c r="L465" s="17">
        <v>3.91</v>
      </c>
      <c r="M465" s="5"/>
    </row>
    <row r="466" spans="10:13" ht="12.75" hidden="1">
      <c r="J466" s="5">
        <f t="shared" si="13"/>
        <v>0.026032307850323122</v>
      </c>
      <c r="K466" s="14">
        <f t="shared" si="12"/>
        <v>0.026</v>
      </c>
      <c r="L466" s="17">
        <v>3.92</v>
      </c>
      <c r="M466" s="5"/>
    </row>
    <row r="467" spans="10:13" ht="12.75" hidden="1">
      <c r="J467" s="5">
        <f t="shared" si="13"/>
        <v>0.02606660545444084</v>
      </c>
      <c r="K467" s="14">
        <f t="shared" si="12"/>
        <v>0.0261</v>
      </c>
      <c r="L467" s="17">
        <v>3.93</v>
      </c>
      <c r="M467" s="5"/>
    </row>
    <row r="468" spans="10:13" ht="12.75" hidden="1">
      <c r="J468" s="5">
        <f t="shared" si="13"/>
        <v>0.02610093536106478</v>
      </c>
      <c r="K468" s="14">
        <f t="shared" si="12"/>
        <v>0.0261</v>
      </c>
      <c r="L468" s="17">
        <v>3.94</v>
      </c>
      <c r="M468" s="5"/>
    </row>
    <row r="469" spans="10:13" ht="12.75" hidden="1">
      <c r="J469" s="5">
        <f t="shared" si="13"/>
        <v>0.026135297590403006</v>
      </c>
      <c r="K469" s="14">
        <f t="shared" si="12"/>
        <v>0.0261</v>
      </c>
      <c r="L469" s="17">
        <v>3.95</v>
      </c>
      <c r="M469" s="5"/>
    </row>
    <row r="470" spans="10:13" ht="12.75" hidden="1">
      <c r="J470" s="5">
        <f t="shared" si="13"/>
        <v>0.02616969216267373</v>
      </c>
      <c r="K470" s="14">
        <f t="shared" si="12"/>
        <v>0.0262</v>
      </c>
      <c r="L470" s="17">
        <v>3.96</v>
      </c>
      <c r="M470" s="5"/>
    </row>
    <row r="471" spans="10:13" ht="12.75" hidden="1">
      <c r="J471" s="5">
        <f t="shared" si="13"/>
        <v>0.026204119098105327</v>
      </c>
      <c r="K471" s="14">
        <f t="shared" si="12"/>
        <v>0.0262</v>
      </c>
      <c r="L471" s="17">
        <v>3.97</v>
      </c>
      <c r="M471" s="5"/>
    </row>
    <row r="472" spans="10:13" ht="12.75" hidden="1">
      <c r="J472" s="5">
        <f t="shared" si="13"/>
        <v>0.026238578416936553</v>
      </c>
      <c r="K472" s="14">
        <f t="shared" si="12"/>
        <v>0.0262</v>
      </c>
      <c r="L472" s="17">
        <v>3.98</v>
      </c>
      <c r="M472" s="5"/>
    </row>
    <row r="473" spans="10:13" ht="12.75" hidden="1">
      <c r="J473" s="5">
        <f t="shared" si="13"/>
        <v>0.02627307013941621</v>
      </c>
      <c r="K473" s="14">
        <f t="shared" si="12"/>
        <v>0.0263</v>
      </c>
      <c r="L473" s="17">
        <v>3.99</v>
      </c>
      <c r="M473" s="5"/>
    </row>
    <row r="474" spans="10:13" ht="12.75" hidden="1">
      <c r="J474" s="5">
        <f t="shared" si="13"/>
        <v>0.026307594285803426</v>
      </c>
      <c r="K474" s="14">
        <f t="shared" si="12"/>
        <v>0.0263</v>
      </c>
      <c r="L474" s="17">
        <v>4</v>
      </c>
      <c r="M474" s="5"/>
    </row>
    <row r="475" spans="10:13" ht="12.75" hidden="1">
      <c r="J475" s="5">
        <f t="shared" si="13"/>
        <v>0.026342150876367487</v>
      </c>
      <c r="K475" s="14">
        <f t="shared" si="12"/>
        <v>0.0263</v>
      </c>
      <c r="L475" s="17">
        <v>4.01</v>
      </c>
      <c r="M475" s="5"/>
    </row>
    <row r="476" spans="10:13" ht="12.75" hidden="1">
      <c r="J476" s="5">
        <f t="shared" si="13"/>
        <v>0.02637673993138795</v>
      </c>
      <c r="K476" s="14">
        <f t="shared" si="12"/>
        <v>0.0264</v>
      </c>
      <c r="L476" s="17">
        <v>4.02</v>
      </c>
      <c r="M476" s="5"/>
    </row>
    <row r="477" spans="10:13" ht="12.75" hidden="1">
      <c r="J477" s="5">
        <f t="shared" si="13"/>
        <v>0.02641136147115475</v>
      </c>
      <c r="K477" s="14">
        <f t="shared" si="12"/>
        <v>0.0264</v>
      </c>
      <c r="L477" s="17">
        <v>4.03</v>
      </c>
      <c r="M477" s="5"/>
    </row>
    <row r="478" spans="10:13" ht="12.75" hidden="1">
      <c r="J478" s="5">
        <f t="shared" si="13"/>
        <v>0.02644601551596787</v>
      </c>
      <c r="K478" s="14">
        <f t="shared" si="12"/>
        <v>0.0264</v>
      </c>
      <c r="L478" s="17">
        <v>4.04</v>
      </c>
      <c r="M478" s="5"/>
    </row>
    <row r="479" spans="10:13" ht="12.75" hidden="1">
      <c r="J479" s="5">
        <f t="shared" si="13"/>
        <v>0.026480702086137675</v>
      </c>
      <c r="K479" s="14">
        <f t="shared" si="12"/>
        <v>0.0265</v>
      </c>
      <c r="L479" s="17">
        <v>4.05</v>
      </c>
      <c r="M479" s="5"/>
    </row>
    <row r="480" spans="10:13" ht="12.75" hidden="1">
      <c r="J480" s="5">
        <f t="shared" si="13"/>
        <v>0.0265154212019848</v>
      </c>
      <c r="K480" s="14">
        <f t="shared" si="12"/>
        <v>0.0265</v>
      </c>
      <c r="L480" s="17">
        <v>4.06</v>
      </c>
      <c r="M480" s="5"/>
    </row>
    <row r="481" spans="10:13" ht="12.75" hidden="1">
      <c r="J481" s="5">
        <f t="shared" si="13"/>
        <v>0.026550172883840206</v>
      </c>
      <c r="K481" s="14">
        <f t="shared" si="12"/>
        <v>0.0266</v>
      </c>
      <c r="L481" s="17">
        <v>4.07</v>
      </c>
      <c r="M481" s="5"/>
    </row>
    <row r="482" spans="10:13" ht="12.75" hidden="1">
      <c r="J482" s="5">
        <f t="shared" si="13"/>
        <v>0.02658495715204512</v>
      </c>
      <c r="K482" s="14">
        <f t="shared" si="12"/>
        <v>0.0266</v>
      </c>
      <c r="L482" s="17">
        <v>4.08</v>
      </c>
      <c r="M482" s="5"/>
    </row>
    <row r="483" spans="10:13" ht="12.75" hidden="1">
      <c r="J483" s="5">
        <f t="shared" si="13"/>
        <v>0.026619774026950982</v>
      </c>
      <c r="K483" s="14">
        <f t="shared" si="12"/>
        <v>0.0266</v>
      </c>
      <c r="L483" s="17">
        <v>4.09</v>
      </c>
      <c r="M483" s="5"/>
    </row>
    <row r="484" spans="10:13" ht="12.75" hidden="1">
      <c r="J484" s="5">
        <f t="shared" si="13"/>
        <v>0.02665462352891973</v>
      </c>
      <c r="K484" s="14">
        <f t="shared" si="12"/>
        <v>0.0267</v>
      </c>
      <c r="L484" s="17">
        <v>4.1</v>
      </c>
      <c r="M484" s="5"/>
    </row>
    <row r="485" spans="10:13" ht="12.75" hidden="1">
      <c r="J485" s="5">
        <f t="shared" si="13"/>
        <v>0.026689505678323455</v>
      </c>
      <c r="K485" s="14">
        <f t="shared" si="12"/>
        <v>0.0267</v>
      </c>
      <c r="L485" s="17">
        <v>4.11</v>
      </c>
      <c r="M485" s="5"/>
    </row>
    <row r="486" spans="10:13" ht="12.75" hidden="1">
      <c r="J486" s="5">
        <f t="shared" si="13"/>
        <v>0.026724420495544687</v>
      </c>
      <c r="K486" s="14">
        <f t="shared" si="12"/>
        <v>0.0267</v>
      </c>
      <c r="L486" s="17">
        <v>4.12</v>
      </c>
      <c r="M486" s="5"/>
    </row>
    <row r="487" spans="10:13" ht="12.75" hidden="1">
      <c r="J487" s="5">
        <f t="shared" si="13"/>
        <v>0.02675936800097617</v>
      </c>
      <c r="K487" s="14">
        <f t="shared" si="12"/>
        <v>0.0268</v>
      </c>
      <c r="L487" s="17">
        <v>4.13</v>
      </c>
      <c r="M487" s="5"/>
    </row>
    <row r="488" spans="10:13" ht="12.75" hidden="1">
      <c r="J488" s="5">
        <f t="shared" si="13"/>
        <v>0.026794348215021246</v>
      </c>
      <c r="K488" s="14">
        <f t="shared" si="12"/>
        <v>0.0268</v>
      </c>
      <c r="L488" s="17">
        <v>4.14</v>
      </c>
      <c r="M488" s="5"/>
    </row>
    <row r="489" spans="10:13" ht="12.75" hidden="1">
      <c r="J489" s="5">
        <f t="shared" si="13"/>
        <v>0.026829361158093312</v>
      </c>
      <c r="K489" s="14">
        <f t="shared" si="12"/>
        <v>0.0268</v>
      </c>
      <c r="L489" s="17">
        <v>4.15</v>
      </c>
      <c r="M489" s="5"/>
    </row>
    <row r="490" spans="10:13" ht="12.75" hidden="1">
      <c r="J490" s="5">
        <f t="shared" si="13"/>
        <v>0.026864406850616307</v>
      </c>
      <c r="K490" s="14">
        <f t="shared" si="12"/>
        <v>0.0269</v>
      </c>
      <c r="L490" s="17">
        <v>4.16</v>
      </c>
      <c r="M490" s="5"/>
    </row>
    <row r="491" spans="10:13" ht="12.75" hidden="1">
      <c r="J491" s="5">
        <f t="shared" si="13"/>
        <v>0.026899485313024496</v>
      </c>
      <c r="K491" s="14">
        <f t="shared" si="12"/>
        <v>0.0269</v>
      </c>
      <c r="L491" s="17">
        <v>4.17</v>
      </c>
      <c r="M491" s="5"/>
    </row>
    <row r="492" spans="10:13" ht="12.75" hidden="1">
      <c r="J492" s="5">
        <f t="shared" si="13"/>
        <v>0.02693459656576247</v>
      </c>
      <c r="K492" s="14">
        <f t="shared" si="12"/>
        <v>0.0269</v>
      </c>
      <c r="L492" s="17">
        <v>4.18</v>
      </c>
      <c r="M492" s="5"/>
    </row>
    <row r="493" spans="10:13" ht="12.75" hidden="1">
      <c r="J493" s="5">
        <f t="shared" si="13"/>
        <v>0.02696974062928542</v>
      </c>
      <c r="K493" s="14">
        <f t="shared" si="12"/>
        <v>0.027</v>
      </c>
      <c r="L493" s="17">
        <v>4.19</v>
      </c>
      <c r="M493" s="5"/>
    </row>
    <row r="494" spans="10:13" ht="12.75" hidden="1">
      <c r="J494" s="5">
        <f t="shared" si="13"/>
        <v>0.027004917524058758</v>
      </c>
      <c r="K494" s="14">
        <f t="shared" si="12"/>
        <v>0.027</v>
      </c>
      <c r="L494" s="17">
        <v>4.2</v>
      </c>
      <c r="M494" s="5"/>
    </row>
    <row r="495" spans="10:13" ht="12.75" hidden="1">
      <c r="J495" s="5">
        <f t="shared" si="13"/>
        <v>0.027040127270558267</v>
      </c>
      <c r="K495" s="14">
        <f t="shared" si="12"/>
        <v>0.027</v>
      </c>
      <c r="L495" s="17">
        <v>4.21</v>
      </c>
      <c r="M495" s="5"/>
    </row>
    <row r="496" spans="10:13" ht="12.75" hidden="1">
      <c r="J496" s="5">
        <f t="shared" si="13"/>
        <v>0.02707536988927023</v>
      </c>
      <c r="K496" s="14">
        <f t="shared" si="12"/>
        <v>0.0271</v>
      </c>
      <c r="L496" s="17">
        <v>4.22</v>
      </c>
      <c r="M496" s="5"/>
    </row>
    <row r="497" spans="10:13" ht="12.75" hidden="1">
      <c r="J497" s="5">
        <f t="shared" si="13"/>
        <v>0.027110645400691413</v>
      </c>
      <c r="K497" s="14">
        <f t="shared" si="12"/>
        <v>0.0271</v>
      </c>
      <c r="L497" s="17">
        <v>4.23</v>
      </c>
      <c r="M497" s="5"/>
    </row>
    <row r="498" spans="10:13" ht="12.75" hidden="1">
      <c r="J498" s="5">
        <f t="shared" si="13"/>
        <v>0.027145953825328972</v>
      </c>
      <c r="K498" s="14">
        <f t="shared" si="12"/>
        <v>0.0271</v>
      </c>
      <c r="L498" s="17">
        <v>4.24</v>
      </c>
      <c r="M498" s="5"/>
    </row>
    <row r="499" spans="10:13" ht="12.75" hidden="1">
      <c r="J499" s="5">
        <f t="shared" si="13"/>
        <v>0.027181295183700382</v>
      </c>
      <c r="K499" s="14">
        <f t="shared" si="12"/>
        <v>0.0272</v>
      </c>
      <c r="L499" s="17">
        <v>4.25</v>
      </c>
      <c r="M499" s="5"/>
    </row>
    <row r="500" spans="10:13" ht="12.75" hidden="1">
      <c r="J500" s="5">
        <f t="shared" si="13"/>
        <v>0.027216669496333723</v>
      </c>
      <c r="K500" s="14">
        <f t="shared" si="12"/>
        <v>0.0272</v>
      </c>
      <c r="L500" s="17">
        <v>4.26</v>
      </c>
      <c r="M500" s="5"/>
    </row>
    <row r="501" spans="10:13" ht="12.75" hidden="1">
      <c r="J501" s="5">
        <f t="shared" si="13"/>
        <v>0.027252076783767565</v>
      </c>
      <c r="K501" s="14">
        <f t="shared" si="12"/>
        <v>0.0273</v>
      </c>
      <c r="L501" s="17">
        <v>4.27</v>
      </c>
      <c r="M501" s="5"/>
    </row>
    <row r="502" spans="10:13" ht="12.75" hidden="1">
      <c r="J502" s="5">
        <f t="shared" si="13"/>
        <v>0.02728751706655075</v>
      </c>
      <c r="K502" s="14">
        <f t="shared" si="12"/>
        <v>0.0273</v>
      </c>
      <c r="L502" s="17">
        <v>4.28</v>
      </c>
      <c r="M502" s="5"/>
    </row>
    <row r="503" spans="10:13" ht="12.75" hidden="1">
      <c r="J503" s="5">
        <f t="shared" si="13"/>
        <v>0.027322990365242827</v>
      </c>
      <c r="K503" s="14">
        <f t="shared" si="12"/>
        <v>0.0273</v>
      </c>
      <c r="L503" s="17">
        <v>4.29</v>
      </c>
      <c r="M503" s="5"/>
    </row>
    <row r="504" spans="10:13" ht="12.75" hidden="1">
      <c r="J504" s="5">
        <f t="shared" si="13"/>
        <v>0.02735849670041368</v>
      </c>
      <c r="K504" s="14">
        <f t="shared" si="12"/>
        <v>0.0274</v>
      </c>
      <c r="L504" s="17">
        <v>4.3</v>
      </c>
      <c r="M504" s="5"/>
    </row>
    <row r="505" spans="10:13" ht="12.75" hidden="1">
      <c r="J505" s="5">
        <f t="shared" si="13"/>
        <v>0.027394036092643737</v>
      </c>
      <c r="K505" s="14">
        <f t="shared" si="12"/>
        <v>0.0274</v>
      </c>
      <c r="L505" s="17">
        <v>4.31</v>
      </c>
      <c r="M505" s="5"/>
    </row>
    <row r="506" spans="10:13" ht="12.75" hidden="1">
      <c r="J506" s="5">
        <f t="shared" si="13"/>
        <v>0.02742960856252391</v>
      </c>
      <c r="K506" s="14">
        <f t="shared" si="12"/>
        <v>0.0274</v>
      </c>
      <c r="L506" s="17">
        <v>4.32</v>
      </c>
      <c r="M506" s="5"/>
    </row>
    <row r="507" spans="10:13" ht="12.75" hidden="1">
      <c r="J507" s="5">
        <f t="shared" si="13"/>
        <v>0.02746521413065578</v>
      </c>
      <c r="K507" s="14">
        <f t="shared" si="12"/>
        <v>0.0275</v>
      </c>
      <c r="L507" s="17">
        <v>4.33</v>
      </c>
      <c r="M507" s="5"/>
    </row>
    <row r="508" spans="10:13" ht="12.75" hidden="1">
      <c r="J508" s="5">
        <f t="shared" si="13"/>
        <v>0.02750085281765119</v>
      </c>
      <c r="K508" s="14">
        <f t="shared" si="12"/>
        <v>0.0275</v>
      </c>
      <c r="L508" s="17">
        <v>4.34</v>
      </c>
      <c r="M508" s="5"/>
    </row>
    <row r="509" spans="10:13" ht="12.75" hidden="1">
      <c r="J509" s="5">
        <f t="shared" si="13"/>
        <v>0.0275365246441327</v>
      </c>
      <c r="K509" s="14">
        <f t="shared" si="12"/>
        <v>0.0275</v>
      </c>
      <c r="L509" s="17">
        <v>4.35</v>
      </c>
      <c r="M509" s="5"/>
    </row>
    <row r="510" spans="10:13" ht="12.75" hidden="1">
      <c r="J510" s="5">
        <f t="shared" si="13"/>
        <v>0.027572229630733303</v>
      </c>
      <c r="K510" s="14">
        <f t="shared" si="12"/>
        <v>0.0276</v>
      </c>
      <c r="L510" s="17">
        <v>4.36</v>
      </c>
      <c r="M510" s="5"/>
    </row>
    <row r="511" spans="10:13" ht="12.75" hidden="1">
      <c r="J511" s="5">
        <f t="shared" si="13"/>
        <v>0.02760796779809671</v>
      </c>
      <c r="K511" s="14">
        <f t="shared" si="12"/>
        <v>0.0276</v>
      </c>
      <c r="L511" s="17">
        <v>4.37</v>
      </c>
      <c r="M511" s="5"/>
    </row>
    <row r="512" spans="10:13" ht="12.75" hidden="1">
      <c r="J512" s="5">
        <f t="shared" si="13"/>
        <v>0.027643739166876957</v>
      </c>
      <c r="K512" s="14">
        <f t="shared" si="12"/>
        <v>0.0276</v>
      </c>
      <c r="L512" s="17">
        <v>4.38</v>
      </c>
      <c r="M512" s="5"/>
    </row>
    <row r="513" spans="10:13" ht="12.75" hidden="1">
      <c r="J513" s="5">
        <f t="shared" si="13"/>
        <v>0.027679543757738845</v>
      </c>
      <c r="K513" s="14">
        <f t="shared" si="12"/>
        <v>0.0277</v>
      </c>
      <c r="L513" s="17">
        <v>4.39</v>
      </c>
      <c r="M513" s="5"/>
    </row>
    <row r="514" spans="10:13" ht="12.75" hidden="1">
      <c r="J514" s="5">
        <f t="shared" si="13"/>
        <v>0.02771538159135767</v>
      </c>
      <c r="K514" s="14">
        <f t="shared" si="12"/>
        <v>0.0277</v>
      </c>
      <c r="L514" s="17">
        <v>4.4</v>
      </c>
      <c r="M514" s="5"/>
    </row>
    <row r="515" spans="10:13" ht="12.75" hidden="1">
      <c r="J515" s="5">
        <f t="shared" si="13"/>
        <v>0.027751252688419326</v>
      </c>
      <c r="K515" s="14">
        <f t="shared" si="12"/>
        <v>0.0278</v>
      </c>
      <c r="L515" s="17">
        <v>4.41</v>
      </c>
      <c r="M515" s="5"/>
    </row>
    <row r="516" spans="10:13" ht="12.75" hidden="1">
      <c r="J516" s="5">
        <f t="shared" si="13"/>
        <v>0.02778715706962026</v>
      </c>
      <c r="K516" s="14">
        <f t="shared" si="12"/>
        <v>0.0278</v>
      </c>
      <c r="L516" s="17">
        <v>4.42</v>
      </c>
      <c r="M516" s="5"/>
    </row>
    <row r="517" spans="10:13" ht="12.75" hidden="1">
      <c r="J517" s="5">
        <f t="shared" si="13"/>
        <v>0.02782309475566752</v>
      </c>
      <c r="K517" s="14">
        <f t="shared" si="12"/>
        <v>0.0278</v>
      </c>
      <c r="L517" s="17">
        <v>4.43</v>
      </c>
      <c r="M517" s="5"/>
    </row>
    <row r="518" spans="10:13" ht="12.75" hidden="1">
      <c r="J518" s="5">
        <f t="shared" si="13"/>
        <v>0.027859065767278923</v>
      </c>
      <c r="K518" s="14">
        <f t="shared" si="12"/>
        <v>0.0279</v>
      </c>
      <c r="L518" s="17">
        <v>4.44</v>
      </c>
      <c r="M518" s="5"/>
    </row>
    <row r="519" spans="10:13" ht="12.75" hidden="1">
      <c r="J519" s="5">
        <f t="shared" si="13"/>
        <v>0.02789507012518272</v>
      </c>
      <c r="K519" s="14">
        <f t="shared" si="12"/>
        <v>0.0279</v>
      </c>
      <c r="L519" s="17">
        <v>4.45</v>
      </c>
      <c r="M519" s="5"/>
    </row>
    <row r="520" spans="10:13" ht="12.75" hidden="1">
      <c r="J520" s="5">
        <f t="shared" si="13"/>
        <v>0.02793110785011782</v>
      </c>
      <c r="K520" s="14">
        <f t="shared" si="12"/>
        <v>0.0279</v>
      </c>
      <c r="L520" s="17">
        <v>4.46</v>
      </c>
      <c r="M520" s="5"/>
    </row>
    <row r="521" spans="10:13" ht="12.75" hidden="1">
      <c r="J521" s="5">
        <f t="shared" si="13"/>
        <v>0.027967178962833905</v>
      </c>
      <c r="K521" s="14">
        <f t="shared" si="12"/>
        <v>0.028</v>
      </c>
      <c r="L521" s="17">
        <v>4.47</v>
      </c>
      <c r="M521" s="5"/>
    </row>
    <row r="522" spans="10:13" ht="12.75" hidden="1">
      <c r="J522" s="5">
        <f t="shared" si="13"/>
        <v>0.028003283484091146</v>
      </c>
      <c r="K522" s="14">
        <f t="shared" si="12"/>
        <v>0.028</v>
      </c>
      <c r="L522" s="17">
        <v>4.48</v>
      </c>
      <c r="M522" s="5"/>
    </row>
    <row r="523" spans="10:13" ht="12.75" hidden="1">
      <c r="J523" s="5">
        <f t="shared" si="13"/>
        <v>0.028039421434660428</v>
      </c>
      <c r="K523" s="14">
        <f aca="true" t="shared" si="14" ref="K523:K586">ROUND(J523,4)</f>
        <v>0.028</v>
      </c>
      <c r="L523" s="17">
        <v>4.49</v>
      </c>
      <c r="M523" s="5"/>
    </row>
    <row r="524" spans="10:13" ht="12.75" hidden="1">
      <c r="J524" s="5">
        <f aca="true" t="shared" si="15" ref="J524:J587">TAN(3.14*(20+L524)/180)-((20+L524)*3.14/180)</f>
        <v>0.02807559283532335</v>
      </c>
      <c r="K524" s="14">
        <f t="shared" si="14"/>
        <v>0.0281</v>
      </c>
      <c r="L524" s="17">
        <v>4.5</v>
      </c>
      <c r="M524" s="5"/>
    </row>
    <row r="525" spans="10:13" ht="12.75" hidden="1">
      <c r="J525" s="5">
        <f t="shared" si="15"/>
        <v>0.02811179770687211</v>
      </c>
      <c r="K525" s="14">
        <f t="shared" si="14"/>
        <v>0.0281</v>
      </c>
      <c r="L525" s="17">
        <v>4.51</v>
      </c>
      <c r="M525" s="5"/>
    </row>
    <row r="526" spans="10:13" ht="12.75" hidden="1">
      <c r="J526" s="5">
        <f t="shared" si="15"/>
        <v>0.028148036070109683</v>
      </c>
      <c r="K526" s="14">
        <f t="shared" si="14"/>
        <v>0.0281</v>
      </c>
      <c r="L526" s="17">
        <v>4.52</v>
      </c>
      <c r="M526" s="5"/>
    </row>
    <row r="527" spans="10:13" ht="12.75" hidden="1">
      <c r="J527" s="5">
        <f t="shared" si="15"/>
        <v>0.02818430794584964</v>
      </c>
      <c r="K527" s="14">
        <f t="shared" si="14"/>
        <v>0.0282</v>
      </c>
      <c r="L527" s="17">
        <v>4.53</v>
      </c>
      <c r="M527" s="5"/>
    </row>
    <row r="528" spans="10:13" ht="12.75" hidden="1">
      <c r="J528" s="5">
        <f t="shared" si="15"/>
        <v>0.02822061335491627</v>
      </c>
      <c r="K528" s="14">
        <f t="shared" si="14"/>
        <v>0.0282</v>
      </c>
      <c r="L528" s="17">
        <v>4.54</v>
      </c>
      <c r="M528" s="5"/>
    </row>
    <row r="529" spans="10:13" ht="12.75" hidden="1">
      <c r="J529" s="5">
        <f t="shared" si="15"/>
        <v>0.02825695231814468</v>
      </c>
      <c r="K529" s="14">
        <f t="shared" si="14"/>
        <v>0.0283</v>
      </c>
      <c r="L529" s="17">
        <v>4.55</v>
      </c>
      <c r="M529" s="5"/>
    </row>
    <row r="530" spans="10:13" ht="12.75" hidden="1">
      <c r="J530" s="5">
        <f t="shared" si="15"/>
        <v>0.02829332485638053</v>
      </c>
      <c r="K530" s="14">
        <f t="shared" si="14"/>
        <v>0.0283</v>
      </c>
      <c r="L530" s="17">
        <v>4.56</v>
      </c>
      <c r="M530" s="5"/>
    </row>
    <row r="531" spans="10:13" ht="12.75" hidden="1">
      <c r="J531" s="5">
        <f t="shared" si="15"/>
        <v>0.028329730990480306</v>
      </c>
      <c r="K531" s="14">
        <f t="shared" si="14"/>
        <v>0.0283</v>
      </c>
      <c r="L531" s="17">
        <v>4.57</v>
      </c>
      <c r="M531" s="5"/>
    </row>
    <row r="532" spans="10:13" ht="12.75" hidden="1">
      <c r="J532" s="5">
        <f t="shared" si="15"/>
        <v>0.02836617074131126</v>
      </c>
      <c r="K532" s="14">
        <f t="shared" si="14"/>
        <v>0.0284</v>
      </c>
      <c r="L532" s="17">
        <v>4.58</v>
      </c>
      <c r="M532" s="5"/>
    </row>
    <row r="533" spans="10:13" ht="12.75" hidden="1">
      <c r="J533" s="5">
        <f t="shared" si="15"/>
        <v>0.028402644129751353</v>
      </c>
      <c r="K533" s="14">
        <f t="shared" si="14"/>
        <v>0.0284</v>
      </c>
      <c r="L533" s="17">
        <v>4.59</v>
      </c>
      <c r="M533" s="5"/>
    </row>
    <row r="534" spans="10:13" ht="12.75" hidden="1">
      <c r="J534" s="5">
        <f t="shared" si="15"/>
        <v>0.02843915117668927</v>
      </c>
      <c r="K534" s="14">
        <f t="shared" si="14"/>
        <v>0.0284</v>
      </c>
      <c r="L534" s="17">
        <v>4.6</v>
      </c>
      <c r="M534" s="5"/>
    </row>
    <row r="535" spans="10:13" ht="12.75" hidden="1">
      <c r="J535" s="5">
        <f t="shared" si="15"/>
        <v>0.028475691903024458</v>
      </c>
      <c r="K535" s="14">
        <f t="shared" si="14"/>
        <v>0.0285</v>
      </c>
      <c r="L535" s="17">
        <v>4.61</v>
      </c>
      <c r="M535" s="5"/>
    </row>
    <row r="536" spans="10:13" ht="12.75" hidden="1">
      <c r="J536" s="5">
        <f t="shared" si="15"/>
        <v>0.028512266329667246</v>
      </c>
      <c r="K536" s="14">
        <f t="shared" si="14"/>
        <v>0.0285</v>
      </c>
      <c r="L536" s="17">
        <v>4.62</v>
      </c>
      <c r="M536" s="5"/>
    </row>
    <row r="537" spans="10:13" ht="12.75" hidden="1">
      <c r="J537" s="5">
        <f t="shared" si="15"/>
        <v>0.028548874477538566</v>
      </c>
      <c r="K537" s="14">
        <f t="shared" si="14"/>
        <v>0.0285</v>
      </c>
      <c r="L537" s="17">
        <v>4.63</v>
      </c>
      <c r="M537" s="5"/>
    </row>
    <row r="538" spans="10:13" ht="12.75" hidden="1">
      <c r="J538" s="5">
        <f t="shared" si="15"/>
        <v>0.028585516367570396</v>
      </c>
      <c r="K538" s="14">
        <f t="shared" si="14"/>
        <v>0.0286</v>
      </c>
      <c r="L538" s="17">
        <v>4.64</v>
      </c>
      <c r="M538" s="5"/>
    </row>
    <row r="539" spans="10:13" ht="12.75" hidden="1">
      <c r="J539" s="5">
        <f t="shared" si="15"/>
        <v>0.028622192020705206</v>
      </c>
      <c r="K539" s="14">
        <f t="shared" si="14"/>
        <v>0.0286</v>
      </c>
      <c r="L539" s="17">
        <v>4.65</v>
      </c>
      <c r="M539" s="5"/>
    </row>
    <row r="540" spans="10:13" ht="12.75" hidden="1">
      <c r="J540" s="5">
        <f t="shared" si="15"/>
        <v>0.02865890145789657</v>
      </c>
      <c r="K540" s="14">
        <f t="shared" si="14"/>
        <v>0.0287</v>
      </c>
      <c r="L540" s="17">
        <v>4.66</v>
      </c>
      <c r="M540" s="5"/>
    </row>
    <row r="541" spans="10:13" ht="12.75" hidden="1">
      <c r="J541" s="5">
        <f t="shared" si="15"/>
        <v>0.028695644700108658</v>
      </c>
      <c r="K541" s="14">
        <f t="shared" si="14"/>
        <v>0.0287</v>
      </c>
      <c r="L541" s="17">
        <v>4.67</v>
      </c>
      <c r="M541" s="5"/>
    </row>
    <row r="542" spans="10:13" ht="12.75" hidden="1">
      <c r="J542" s="5">
        <f t="shared" si="15"/>
        <v>0.028732421768316585</v>
      </c>
      <c r="K542" s="14">
        <f t="shared" si="14"/>
        <v>0.0287</v>
      </c>
      <c r="L542" s="17">
        <v>4.68</v>
      </c>
      <c r="M542" s="5"/>
    </row>
    <row r="543" spans="10:13" ht="12.75" hidden="1">
      <c r="J543" s="5">
        <f t="shared" si="15"/>
        <v>0.02876923268350634</v>
      </c>
      <c r="K543" s="14">
        <f t="shared" si="14"/>
        <v>0.0288</v>
      </c>
      <c r="L543" s="17">
        <v>4.69</v>
      </c>
      <c r="M543" s="5"/>
    </row>
    <row r="544" spans="10:13" ht="12.75" hidden="1">
      <c r="J544" s="5">
        <f t="shared" si="15"/>
        <v>0.02880607746667463</v>
      </c>
      <c r="K544" s="14">
        <f t="shared" si="14"/>
        <v>0.0288</v>
      </c>
      <c r="L544" s="17">
        <v>4.7</v>
      </c>
      <c r="M544" s="5"/>
    </row>
    <row r="545" spans="10:13" ht="12.75" hidden="1">
      <c r="J545" s="5">
        <f t="shared" si="15"/>
        <v>0.02884295613882909</v>
      </c>
      <c r="K545" s="14">
        <f t="shared" si="14"/>
        <v>0.0288</v>
      </c>
      <c r="L545" s="17">
        <v>4.71</v>
      </c>
      <c r="M545" s="5"/>
    </row>
    <row r="546" spans="10:13" ht="12.75" hidden="1">
      <c r="J546" s="5">
        <f t="shared" si="15"/>
        <v>0.02887986872098819</v>
      </c>
      <c r="K546" s="14">
        <f t="shared" si="14"/>
        <v>0.0289</v>
      </c>
      <c r="L546" s="17">
        <v>4.72</v>
      </c>
      <c r="M546" s="5"/>
    </row>
    <row r="547" spans="10:13" ht="12.75" hidden="1">
      <c r="J547" s="5">
        <f t="shared" si="15"/>
        <v>0.02891681523418138</v>
      </c>
      <c r="K547" s="14">
        <f t="shared" si="14"/>
        <v>0.0289</v>
      </c>
      <c r="L547" s="17">
        <v>4.73</v>
      </c>
      <c r="M547" s="5"/>
    </row>
    <row r="548" spans="10:13" ht="12.75" hidden="1">
      <c r="J548" s="5">
        <f t="shared" si="15"/>
        <v>0.028953795699448837</v>
      </c>
      <c r="K548" s="14">
        <f t="shared" si="14"/>
        <v>0.029</v>
      </c>
      <c r="L548" s="17">
        <v>4.74</v>
      </c>
      <c r="M548" s="5"/>
    </row>
    <row r="549" spans="10:13" ht="12.75" hidden="1">
      <c r="J549" s="5">
        <f t="shared" si="15"/>
        <v>0.028990810137841716</v>
      </c>
      <c r="K549" s="14">
        <f t="shared" si="14"/>
        <v>0.029</v>
      </c>
      <c r="L549" s="17">
        <v>4.75</v>
      </c>
      <c r="M549" s="5"/>
    </row>
    <row r="550" spans="10:13" ht="12.75" hidden="1">
      <c r="J550" s="5">
        <f t="shared" si="15"/>
        <v>0.029027858570422116</v>
      </c>
      <c r="K550" s="14">
        <f t="shared" si="14"/>
        <v>0.029</v>
      </c>
      <c r="L550" s="17">
        <v>4.76</v>
      </c>
      <c r="M550" s="5"/>
    </row>
    <row r="551" spans="10:13" ht="12.75" hidden="1">
      <c r="J551" s="5">
        <f t="shared" si="15"/>
        <v>0.029064941018262958</v>
      </c>
      <c r="K551" s="14">
        <f t="shared" si="14"/>
        <v>0.0291</v>
      </c>
      <c r="L551" s="17">
        <v>4.77</v>
      </c>
      <c r="M551" s="5"/>
    </row>
    <row r="552" spans="10:13" ht="12.75" hidden="1">
      <c r="J552" s="5">
        <f t="shared" si="15"/>
        <v>0.029102057502448098</v>
      </c>
      <c r="K552" s="14">
        <f t="shared" si="14"/>
        <v>0.0291</v>
      </c>
      <c r="L552" s="17">
        <v>4.78</v>
      </c>
      <c r="M552" s="5"/>
    </row>
    <row r="553" spans="10:13" ht="12.75" hidden="1">
      <c r="J553" s="5">
        <f t="shared" si="15"/>
        <v>0.029139208044072384</v>
      </c>
      <c r="K553" s="14">
        <f t="shared" si="14"/>
        <v>0.0291</v>
      </c>
      <c r="L553" s="17">
        <v>4.79</v>
      </c>
      <c r="M553" s="5"/>
    </row>
    <row r="554" spans="10:13" ht="12.75" hidden="1">
      <c r="J554" s="5">
        <f t="shared" si="15"/>
        <v>0.029176392664241546</v>
      </c>
      <c r="K554" s="14">
        <f t="shared" si="14"/>
        <v>0.0292</v>
      </c>
      <c r="L554" s="17">
        <v>4.8</v>
      </c>
      <c r="M554" s="5"/>
    </row>
    <row r="555" spans="10:13" ht="12.75" hidden="1">
      <c r="J555" s="5">
        <f t="shared" si="15"/>
        <v>0.029213611384072302</v>
      </c>
      <c r="K555" s="14">
        <f t="shared" si="14"/>
        <v>0.0292</v>
      </c>
      <c r="L555" s="17">
        <v>4.81</v>
      </c>
      <c r="M555" s="5"/>
    </row>
    <row r="556" spans="10:13" ht="12.75" hidden="1">
      <c r="J556" s="5">
        <f t="shared" si="15"/>
        <v>0.029250864224692308</v>
      </c>
      <c r="K556" s="14">
        <f t="shared" si="14"/>
        <v>0.0293</v>
      </c>
      <c r="L556" s="17">
        <v>4.82</v>
      </c>
      <c r="M556" s="5"/>
    </row>
    <row r="557" spans="10:13" ht="12.75" hidden="1">
      <c r="J557" s="5">
        <f t="shared" si="15"/>
        <v>0.0292881512072401</v>
      </c>
      <c r="K557" s="14">
        <f t="shared" si="14"/>
        <v>0.0293</v>
      </c>
      <c r="L557" s="17">
        <v>4.83</v>
      </c>
      <c r="M557" s="5"/>
    </row>
    <row r="558" spans="10:13" ht="12.75" hidden="1">
      <c r="J558" s="5">
        <f t="shared" si="15"/>
        <v>0.02932547235286531</v>
      </c>
      <c r="K558" s="14">
        <f t="shared" si="14"/>
        <v>0.0293</v>
      </c>
      <c r="L558" s="17">
        <v>4.84</v>
      </c>
      <c r="M558" s="5"/>
    </row>
    <row r="559" spans="10:13" ht="12.75" hidden="1">
      <c r="J559" s="5">
        <f t="shared" si="15"/>
        <v>0.029362827682728576</v>
      </c>
      <c r="K559" s="14">
        <f t="shared" si="14"/>
        <v>0.0294</v>
      </c>
      <c r="L559" s="17">
        <v>4.85</v>
      </c>
      <c r="M559" s="5"/>
    </row>
    <row r="560" spans="10:13" ht="12.75" hidden="1">
      <c r="J560" s="5">
        <f t="shared" si="15"/>
        <v>0.0294002172180014</v>
      </c>
      <c r="K560" s="14">
        <f t="shared" si="14"/>
        <v>0.0294</v>
      </c>
      <c r="L560" s="17">
        <v>4.86</v>
      </c>
      <c r="M560" s="5"/>
    </row>
    <row r="561" spans="10:13" ht="12.75" hidden="1">
      <c r="J561" s="5">
        <f t="shared" si="15"/>
        <v>0.029437640979866397</v>
      </c>
      <c r="K561" s="14">
        <f t="shared" si="14"/>
        <v>0.0294</v>
      </c>
      <c r="L561" s="17">
        <v>4.87</v>
      </c>
      <c r="M561" s="5"/>
    </row>
    <row r="562" spans="10:13" ht="12.75" hidden="1">
      <c r="J562" s="5">
        <f t="shared" si="15"/>
        <v>0.029475098989517168</v>
      </c>
      <c r="K562" s="14">
        <f t="shared" si="14"/>
        <v>0.0295</v>
      </c>
      <c r="L562" s="17">
        <v>4.88</v>
      </c>
      <c r="M562" s="5"/>
    </row>
    <row r="563" spans="10:13" ht="12.75" hidden="1">
      <c r="J563" s="5">
        <f t="shared" si="15"/>
        <v>0.02951259126815825</v>
      </c>
      <c r="K563" s="14">
        <f t="shared" si="14"/>
        <v>0.0295</v>
      </c>
      <c r="L563" s="17">
        <v>4.89</v>
      </c>
      <c r="M563" s="5"/>
    </row>
    <row r="564" spans="10:13" ht="12.75" hidden="1">
      <c r="J564" s="5">
        <f t="shared" si="15"/>
        <v>0.029550117837005285</v>
      </c>
      <c r="K564" s="14">
        <f t="shared" si="14"/>
        <v>0.0296</v>
      </c>
      <c r="L564" s="17">
        <v>4.9</v>
      </c>
      <c r="M564" s="5"/>
    </row>
    <row r="565" spans="10:13" ht="12.75" hidden="1">
      <c r="J565" s="5">
        <f t="shared" si="15"/>
        <v>0.02958767871728507</v>
      </c>
      <c r="K565" s="14">
        <f t="shared" si="14"/>
        <v>0.0296</v>
      </c>
      <c r="L565" s="17">
        <v>4.91</v>
      </c>
      <c r="M565" s="5"/>
    </row>
    <row r="566" spans="10:13" ht="12.75" hidden="1">
      <c r="J566" s="5">
        <f t="shared" si="15"/>
        <v>0.02962527393023523</v>
      </c>
      <c r="K566" s="14">
        <f t="shared" si="14"/>
        <v>0.0296</v>
      </c>
      <c r="L566" s="17">
        <v>4.92</v>
      </c>
      <c r="M566" s="5"/>
    </row>
    <row r="567" spans="10:13" ht="12.75" hidden="1">
      <c r="J567" s="5">
        <f t="shared" si="15"/>
        <v>0.029662903497104542</v>
      </c>
      <c r="K567" s="14">
        <f t="shared" si="14"/>
        <v>0.0297</v>
      </c>
      <c r="L567" s="17">
        <v>4.93</v>
      </c>
      <c r="M567" s="5"/>
    </row>
    <row r="568" spans="10:13" ht="12.75" hidden="1">
      <c r="J568" s="5">
        <f t="shared" si="15"/>
        <v>0.029700567439152947</v>
      </c>
      <c r="K568" s="14">
        <f t="shared" si="14"/>
        <v>0.0297</v>
      </c>
      <c r="L568" s="17">
        <v>4.94</v>
      </c>
      <c r="M568" s="5"/>
    </row>
    <row r="569" spans="10:13" ht="12.75" hidden="1">
      <c r="J569" s="5">
        <f t="shared" si="15"/>
        <v>0.029738265777651318</v>
      </c>
      <c r="K569" s="14">
        <f t="shared" si="14"/>
        <v>0.0297</v>
      </c>
      <c r="L569" s="17">
        <v>4.95</v>
      </c>
      <c r="M569" s="5"/>
    </row>
    <row r="570" spans="10:13" ht="12.75" hidden="1">
      <c r="J570" s="5">
        <f t="shared" si="15"/>
        <v>0.029775998533881687</v>
      </c>
      <c r="K570" s="14">
        <f t="shared" si="14"/>
        <v>0.0298</v>
      </c>
      <c r="L570" s="17">
        <v>4.96</v>
      </c>
      <c r="M570" s="5"/>
    </row>
    <row r="571" spans="10:13" ht="12.75" hidden="1">
      <c r="J571" s="5">
        <f t="shared" si="15"/>
        <v>0.029813765729137187</v>
      </c>
      <c r="K571" s="14">
        <f t="shared" si="14"/>
        <v>0.0298</v>
      </c>
      <c r="L571" s="17">
        <v>4.97</v>
      </c>
      <c r="M571" s="5"/>
    </row>
    <row r="572" spans="10:13" ht="12.75" hidden="1">
      <c r="J572" s="5">
        <f t="shared" si="15"/>
        <v>0.029851567384722055</v>
      </c>
      <c r="K572" s="14">
        <f t="shared" si="14"/>
        <v>0.0299</v>
      </c>
      <c r="L572" s="17">
        <v>4.98</v>
      </c>
      <c r="M572" s="5"/>
    </row>
    <row r="573" spans="10:13" ht="12.75" hidden="1">
      <c r="J573" s="5">
        <f t="shared" si="15"/>
        <v>0.029889403521951574</v>
      </c>
      <c r="K573" s="14">
        <f t="shared" si="14"/>
        <v>0.0299</v>
      </c>
      <c r="L573" s="17">
        <v>4.99</v>
      </c>
      <c r="M573" s="5"/>
    </row>
    <row r="574" spans="10:13" ht="12.75" hidden="1">
      <c r="J574" s="5">
        <f t="shared" si="15"/>
        <v>0.029927274162152184</v>
      </c>
      <c r="K574" s="14">
        <f t="shared" si="14"/>
        <v>0.0299</v>
      </c>
      <c r="L574" s="17">
        <v>5</v>
      </c>
      <c r="M574" s="5"/>
    </row>
    <row r="575" spans="10:13" ht="12.75" hidden="1">
      <c r="J575" s="5">
        <f t="shared" si="15"/>
        <v>0.029965179326661595</v>
      </c>
      <c r="K575" s="14">
        <f t="shared" si="14"/>
        <v>0.03</v>
      </c>
      <c r="L575" s="17">
        <v>5.01</v>
      </c>
      <c r="M575" s="5"/>
    </row>
    <row r="576" spans="10:13" ht="12.75" hidden="1">
      <c r="J576" s="5">
        <f t="shared" si="15"/>
        <v>0.03000311903682845</v>
      </c>
      <c r="K576" s="14">
        <f t="shared" si="14"/>
        <v>0.03</v>
      </c>
      <c r="L576" s="17">
        <v>5.02</v>
      </c>
      <c r="M576" s="5"/>
    </row>
    <row r="577" spans="10:13" ht="12.75" hidden="1">
      <c r="J577" s="5">
        <f t="shared" si="15"/>
        <v>0.030041093314012723</v>
      </c>
      <c r="K577" s="14">
        <f t="shared" si="14"/>
        <v>0.03</v>
      </c>
      <c r="L577" s="17">
        <v>5.03</v>
      </c>
      <c r="M577" s="5"/>
    </row>
    <row r="578" spans="10:13" ht="12.75" hidden="1">
      <c r="J578" s="5">
        <f t="shared" si="15"/>
        <v>0.030079102179585426</v>
      </c>
      <c r="K578" s="14">
        <f t="shared" si="14"/>
        <v>0.0301</v>
      </c>
      <c r="L578" s="17">
        <v>5.04</v>
      </c>
      <c r="M578" s="5"/>
    </row>
    <row r="579" spans="10:13" ht="12.75" hidden="1">
      <c r="J579" s="5">
        <f t="shared" si="15"/>
        <v>0.030117145654928734</v>
      </c>
      <c r="K579" s="14">
        <f t="shared" si="14"/>
        <v>0.0301</v>
      </c>
      <c r="L579" s="17">
        <v>5.05</v>
      </c>
      <c r="M579" s="5"/>
    </row>
    <row r="580" spans="10:13" ht="12.75" hidden="1">
      <c r="J580" s="5">
        <f t="shared" si="15"/>
        <v>0.03015522376143609</v>
      </c>
      <c r="K580" s="14">
        <f t="shared" si="14"/>
        <v>0.0302</v>
      </c>
      <c r="L580" s="17">
        <v>5.06</v>
      </c>
      <c r="M580" s="5"/>
    </row>
    <row r="581" spans="10:13" ht="12.75" hidden="1">
      <c r="J581" s="5">
        <f t="shared" si="15"/>
        <v>0.030193336520512093</v>
      </c>
      <c r="K581" s="14">
        <f t="shared" si="14"/>
        <v>0.0302</v>
      </c>
      <c r="L581" s="17">
        <v>5.07</v>
      </c>
      <c r="M581" s="5"/>
    </row>
    <row r="582" spans="10:13" ht="12.75" hidden="1">
      <c r="J582" s="5">
        <f t="shared" si="15"/>
        <v>0.030231483953572558</v>
      </c>
      <c r="K582" s="14">
        <f t="shared" si="14"/>
        <v>0.0302</v>
      </c>
      <c r="L582" s="17">
        <v>5.08</v>
      </c>
      <c r="M582" s="5"/>
    </row>
    <row r="583" spans="10:13" ht="12.75" hidden="1">
      <c r="J583" s="5">
        <f t="shared" si="15"/>
        <v>0.030269666082044455</v>
      </c>
      <c r="K583" s="14">
        <f t="shared" si="14"/>
        <v>0.0303</v>
      </c>
      <c r="L583" s="17">
        <v>5.09</v>
      </c>
      <c r="M583" s="5"/>
    </row>
    <row r="584" spans="10:13" ht="12.75" hidden="1">
      <c r="J584" s="5">
        <f t="shared" si="15"/>
        <v>0.030307882927366026</v>
      </c>
      <c r="K584" s="14">
        <f t="shared" si="14"/>
        <v>0.0303</v>
      </c>
      <c r="L584" s="17">
        <v>5.1</v>
      </c>
      <c r="M584" s="5"/>
    </row>
    <row r="585" spans="10:13" ht="12.75" hidden="1">
      <c r="J585" s="5">
        <f t="shared" si="15"/>
        <v>0.030346134510986666</v>
      </c>
      <c r="K585" s="14">
        <f t="shared" si="14"/>
        <v>0.0303</v>
      </c>
      <c r="L585" s="17">
        <v>5.11</v>
      </c>
      <c r="M585" s="5"/>
    </row>
    <row r="586" spans="10:13" ht="12.75" hidden="1">
      <c r="J586" s="5">
        <f t="shared" si="15"/>
        <v>0.030384420854367156</v>
      </c>
      <c r="K586" s="14">
        <f t="shared" si="14"/>
        <v>0.0304</v>
      </c>
      <c r="L586" s="17">
        <v>5.12</v>
      </c>
      <c r="M586" s="5"/>
    </row>
    <row r="587" spans="10:13" ht="12.75" hidden="1">
      <c r="J587" s="5">
        <f t="shared" si="15"/>
        <v>0.030422741978979373</v>
      </c>
      <c r="K587" s="14">
        <f aca="true" t="shared" si="16" ref="K587:K650">ROUND(J587,4)</f>
        <v>0.0304</v>
      </c>
      <c r="L587" s="17">
        <v>5.13</v>
      </c>
      <c r="M587" s="5"/>
    </row>
    <row r="588" spans="10:13" ht="12.75" hidden="1">
      <c r="J588" s="5">
        <f aca="true" t="shared" si="17" ref="J588:J651">TAN(3.14*(20+L588)/180)-((20+L588)*3.14/180)</f>
        <v>0.030461097906306522</v>
      </c>
      <c r="K588" s="14">
        <f t="shared" si="16"/>
        <v>0.0305</v>
      </c>
      <c r="L588" s="17">
        <v>5.14</v>
      </c>
      <c r="M588" s="5"/>
    </row>
    <row r="589" spans="10:13" ht="12.75" hidden="1">
      <c r="J589" s="5">
        <f t="shared" si="17"/>
        <v>0.03049948865784302</v>
      </c>
      <c r="K589" s="14">
        <f t="shared" si="16"/>
        <v>0.0305</v>
      </c>
      <c r="L589" s="17">
        <v>5.15</v>
      </c>
      <c r="M589" s="5"/>
    </row>
    <row r="590" spans="10:13" ht="12.75" hidden="1">
      <c r="J590" s="5">
        <f t="shared" si="17"/>
        <v>0.030537914255094667</v>
      </c>
      <c r="K590" s="14">
        <f t="shared" si="16"/>
        <v>0.0305</v>
      </c>
      <c r="L590" s="17">
        <v>5.16</v>
      </c>
      <c r="M590" s="5"/>
    </row>
    <row r="591" spans="10:13" ht="12.75" hidden="1">
      <c r="J591" s="5">
        <f t="shared" si="17"/>
        <v>0.03057637471957847</v>
      </c>
      <c r="K591" s="14">
        <f t="shared" si="16"/>
        <v>0.0306</v>
      </c>
      <c r="L591" s="17">
        <v>5.17</v>
      </c>
      <c r="M591" s="5"/>
    </row>
    <row r="592" spans="10:13" ht="12.75" hidden="1">
      <c r="J592" s="5">
        <f t="shared" si="17"/>
        <v>0.030614870072822653</v>
      </c>
      <c r="K592" s="14">
        <f t="shared" si="16"/>
        <v>0.0306</v>
      </c>
      <c r="L592" s="17">
        <v>5.18</v>
      </c>
      <c r="M592" s="5"/>
    </row>
    <row r="593" spans="10:13" ht="12.75" hidden="1">
      <c r="J593" s="5">
        <f t="shared" si="17"/>
        <v>0.030653400336366876</v>
      </c>
      <c r="K593" s="14">
        <f t="shared" si="16"/>
        <v>0.0307</v>
      </c>
      <c r="L593" s="17">
        <v>5.19</v>
      </c>
      <c r="M593" s="5"/>
    </row>
    <row r="594" spans="10:13" ht="12.75" hidden="1">
      <c r="J594" s="5">
        <f t="shared" si="17"/>
        <v>0.030691965531762122</v>
      </c>
      <c r="K594" s="14">
        <f t="shared" si="16"/>
        <v>0.0307</v>
      </c>
      <c r="L594" s="17">
        <v>5.2</v>
      </c>
      <c r="M594" s="5"/>
    </row>
    <row r="595" spans="10:13" ht="12.75" hidden="1">
      <c r="J595" s="5">
        <f t="shared" si="17"/>
        <v>0.030730565680570532</v>
      </c>
      <c r="K595" s="14">
        <f t="shared" si="16"/>
        <v>0.0307</v>
      </c>
      <c r="L595" s="17">
        <v>5.21</v>
      </c>
      <c r="M595" s="5"/>
    </row>
    <row r="596" spans="10:13" ht="12.75" hidden="1">
      <c r="J596" s="5">
        <f t="shared" si="17"/>
        <v>0.030769200804365793</v>
      </c>
      <c r="K596" s="14">
        <f t="shared" si="16"/>
        <v>0.0308</v>
      </c>
      <c r="L596" s="17">
        <v>5.22</v>
      </c>
      <c r="M596" s="5"/>
    </row>
    <row r="597" spans="10:13" ht="12.75" hidden="1">
      <c r="J597" s="5">
        <f t="shared" si="17"/>
        <v>0.030807870924732805</v>
      </c>
      <c r="K597" s="14">
        <f t="shared" si="16"/>
        <v>0.0308</v>
      </c>
      <c r="L597" s="17">
        <v>5.23</v>
      </c>
      <c r="M597" s="5"/>
    </row>
    <row r="598" spans="10:13" ht="12.75" hidden="1">
      <c r="J598" s="5">
        <f t="shared" si="17"/>
        <v>0.030846576063267794</v>
      </c>
      <c r="K598" s="14">
        <f t="shared" si="16"/>
        <v>0.0308</v>
      </c>
      <c r="L598" s="17">
        <v>5.24</v>
      </c>
      <c r="M598" s="5"/>
    </row>
    <row r="599" spans="10:13" ht="12.75" hidden="1">
      <c r="J599" s="5">
        <f t="shared" si="17"/>
        <v>0.03088531624157842</v>
      </c>
      <c r="K599" s="14">
        <f t="shared" si="16"/>
        <v>0.0309</v>
      </c>
      <c r="L599" s="17">
        <v>5.25</v>
      </c>
      <c r="M599" s="5"/>
    </row>
    <row r="600" spans="10:13" ht="12.75" hidden="1">
      <c r="J600" s="5">
        <f t="shared" si="17"/>
        <v>0.030924091481283722</v>
      </c>
      <c r="K600" s="14">
        <f t="shared" si="16"/>
        <v>0.0309</v>
      </c>
      <c r="L600" s="17">
        <v>5.26</v>
      </c>
      <c r="M600" s="5"/>
    </row>
    <row r="601" spans="10:13" ht="12.75" hidden="1">
      <c r="J601" s="5">
        <f t="shared" si="17"/>
        <v>0.030962901804014065</v>
      </c>
      <c r="K601" s="14">
        <f t="shared" si="16"/>
        <v>0.031</v>
      </c>
      <c r="L601" s="17">
        <v>5.27</v>
      </c>
      <c r="M601" s="5"/>
    </row>
    <row r="602" spans="10:13" ht="12.75" hidden="1">
      <c r="J602" s="5">
        <f t="shared" si="17"/>
        <v>0.031001747231411192</v>
      </c>
      <c r="K602" s="14">
        <f t="shared" si="16"/>
        <v>0.031</v>
      </c>
      <c r="L602" s="17">
        <v>5.28</v>
      </c>
      <c r="M602" s="5"/>
    </row>
    <row r="603" spans="10:13" ht="12.75" hidden="1">
      <c r="J603" s="5">
        <f t="shared" si="17"/>
        <v>0.03104062778512834</v>
      </c>
      <c r="K603" s="14">
        <f t="shared" si="16"/>
        <v>0.031</v>
      </c>
      <c r="L603" s="17">
        <v>5.29</v>
      </c>
      <c r="M603" s="5"/>
    </row>
    <row r="604" spans="10:13" ht="12.75" hidden="1">
      <c r="J604" s="5">
        <f t="shared" si="17"/>
        <v>0.031079543486830064</v>
      </c>
      <c r="K604" s="14">
        <f t="shared" si="16"/>
        <v>0.0311</v>
      </c>
      <c r="L604" s="17">
        <v>5.3</v>
      </c>
      <c r="M604" s="5"/>
    </row>
    <row r="605" spans="10:13" ht="12.75" hidden="1">
      <c r="J605" s="5">
        <f t="shared" si="17"/>
        <v>0.03111849435819236</v>
      </c>
      <c r="K605" s="14">
        <f t="shared" si="16"/>
        <v>0.0311</v>
      </c>
      <c r="L605" s="17">
        <v>5.31</v>
      </c>
      <c r="M605" s="5"/>
    </row>
    <row r="606" spans="10:13" ht="12.75" hidden="1">
      <c r="J606" s="5">
        <f t="shared" si="17"/>
        <v>0.031157480420902606</v>
      </c>
      <c r="K606" s="14">
        <f t="shared" si="16"/>
        <v>0.0312</v>
      </c>
      <c r="L606" s="17">
        <v>5.32</v>
      </c>
      <c r="M606" s="5"/>
    </row>
    <row r="607" spans="10:13" ht="12.75" hidden="1">
      <c r="J607" s="5">
        <f t="shared" si="17"/>
        <v>0.03119650169665983</v>
      </c>
      <c r="K607" s="14">
        <f t="shared" si="16"/>
        <v>0.0312</v>
      </c>
      <c r="L607" s="17">
        <v>5.33</v>
      </c>
      <c r="M607" s="5"/>
    </row>
    <row r="608" spans="10:13" ht="12.75" hidden="1">
      <c r="J608" s="5">
        <f t="shared" si="17"/>
        <v>0.03123555820717422</v>
      </c>
      <c r="K608" s="14">
        <f t="shared" si="16"/>
        <v>0.0312</v>
      </c>
      <c r="L608" s="17">
        <v>5.34</v>
      </c>
      <c r="M608" s="5"/>
    </row>
    <row r="609" spans="10:13" ht="12.75" hidden="1">
      <c r="J609" s="5">
        <f t="shared" si="17"/>
        <v>0.03127464997416757</v>
      </c>
      <c r="K609" s="14">
        <f t="shared" si="16"/>
        <v>0.0313</v>
      </c>
      <c r="L609" s="17">
        <v>5.35</v>
      </c>
      <c r="M609" s="5"/>
    </row>
    <row r="610" spans="10:13" ht="12.75" hidden="1">
      <c r="J610" s="5">
        <f t="shared" si="17"/>
        <v>0.03131377701937316</v>
      </c>
      <c r="K610" s="14">
        <f t="shared" si="16"/>
        <v>0.0313</v>
      </c>
      <c r="L610" s="17">
        <v>5.36</v>
      </c>
      <c r="M610" s="5"/>
    </row>
    <row r="611" spans="10:13" ht="12.75" hidden="1">
      <c r="J611" s="5">
        <f t="shared" si="17"/>
        <v>0.031352939364535704</v>
      </c>
      <c r="K611" s="14">
        <f t="shared" si="16"/>
        <v>0.0314</v>
      </c>
      <c r="L611" s="17">
        <v>5.37</v>
      </c>
      <c r="M611" s="5"/>
    </row>
    <row r="612" spans="10:13" ht="12.75" hidden="1">
      <c r="J612" s="5">
        <f t="shared" si="17"/>
        <v>0.03139213703141136</v>
      </c>
      <c r="K612" s="14">
        <f t="shared" si="16"/>
        <v>0.0314</v>
      </c>
      <c r="L612" s="17">
        <v>5.38</v>
      </c>
      <c r="M612" s="5"/>
    </row>
    <row r="613" spans="10:13" ht="12.75" hidden="1">
      <c r="J613" s="5">
        <f t="shared" si="17"/>
        <v>0.03143137004176788</v>
      </c>
      <c r="K613" s="14">
        <f t="shared" si="16"/>
        <v>0.0314</v>
      </c>
      <c r="L613" s="17">
        <v>5.39</v>
      </c>
      <c r="M613" s="5"/>
    </row>
    <row r="614" spans="10:13" ht="12.75" hidden="1">
      <c r="J614" s="5">
        <f t="shared" si="17"/>
        <v>0.0314706384173844</v>
      </c>
      <c r="K614" s="14">
        <f t="shared" si="16"/>
        <v>0.0315</v>
      </c>
      <c r="L614" s="17">
        <v>5.4</v>
      </c>
      <c r="M614" s="5"/>
    </row>
    <row r="615" spans="10:13" ht="12.75" hidden="1">
      <c r="J615" s="5">
        <f t="shared" si="17"/>
        <v>0.03150994218005171</v>
      </c>
      <c r="K615" s="14">
        <f t="shared" si="16"/>
        <v>0.0315</v>
      </c>
      <c r="L615" s="17">
        <v>5.41</v>
      </c>
      <c r="M615" s="5"/>
    </row>
    <row r="616" spans="10:13" ht="12.75" hidden="1">
      <c r="J616" s="5">
        <f t="shared" si="17"/>
        <v>0.03154928135157209</v>
      </c>
      <c r="K616" s="14">
        <f t="shared" si="16"/>
        <v>0.0315</v>
      </c>
      <c r="L616" s="17">
        <v>5.42</v>
      </c>
      <c r="M616" s="5"/>
    </row>
    <row r="617" spans="10:13" ht="12.75" hidden="1">
      <c r="J617" s="5">
        <f t="shared" si="17"/>
        <v>0.031588655953759204</v>
      </c>
      <c r="K617" s="14">
        <f t="shared" si="16"/>
        <v>0.0316</v>
      </c>
      <c r="L617" s="17">
        <v>5.43</v>
      </c>
      <c r="M617" s="5"/>
    </row>
    <row r="618" spans="10:13" ht="12.75" hidden="1">
      <c r="J618" s="5">
        <f t="shared" si="17"/>
        <v>0.03162806600843848</v>
      </c>
      <c r="K618" s="14">
        <f t="shared" si="16"/>
        <v>0.0316</v>
      </c>
      <c r="L618" s="17">
        <v>5.44</v>
      </c>
      <c r="M618" s="5"/>
    </row>
    <row r="619" spans="10:13" ht="12.75" hidden="1">
      <c r="J619" s="5">
        <f t="shared" si="17"/>
        <v>0.031667511537446735</v>
      </c>
      <c r="K619" s="14">
        <f t="shared" si="16"/>
        <v>0.0317</v>
      </c>
      <c r="L619" s="17">
        <v>5.45</v>
      </c>
      <c r="M619" s="5"/>
    </row>
    <row r="620" spans="10:13" ht="12.75" hidden="1">
      <c r="J620" s="5">
        <f t="shared" si="17"/>
        <v>0.031706992562632486</v>
      </c>
      <c r="K620" s="14">
        <f t="shared" si="16"/>
        <v>0.0317</v>
      </c>
      <c r="L620" s="17">
        <v>5.46</v>
      </c>
      <c r="M620" s="5"/>
    </row>
    <row r="621" spans="10:13" ht="12.75" hidden="1">
      <c r="J621" s="5">
        <f t="shared" si="17"/>
        <v>0.03174650910585569</v>
      </c>
      <c r="K621" s="14">
        <f t="shared" si="16"/>
        <v>0.0317</v>
      </c>
      <c r="L621" s="17">
        <v>5.47</v>
      </c>
      <c r="M621" s="5"/>
    </row>
    <row r="622" spans="10:13" ht="12.75" hidden="1">
      <c r="J622" s="5">
        <f t="shared" si="17"/>
        <v>0.03178606118898791</v>
      </c>
      <c r="K622" s="14">
        <f t="shared" si="16"/>
        <v>0.0318</v>
      </c>
      <c r="L622" s="17">
        <v>5.48</v>
      </c>
      <c r="M622" s="5"/>
    </row>
    <row r="623" spans="10:13" ht="12.75" hidden="1">
      <c r="J623" s="5">
        <f t="shared" si="17"/>
        <v>0.03182564883391242</v>
      </c>
      <c r="K623" s="14">
        <f t="shared" si="16"/>
        <v>0.0318</v>
      </c>
      <c r="L623" s="17">
        <v>5.49</v>
      </c>
      <c r="M623" s="5"/>
    </row>
    <row r="624" spans="10:13" ht="12.75" hidden="1">
      <c r="J624" s="5">
        <f t="shared" si="17"/>
        <v>0.03186527206252404</v>
      </c>
      <c r="K624" s="14">
        <f t="shared" si="16"/>
        <v>0.0319</v>
      </c>
      <c r="L624" s="17">
        <v>5.5</v>
      </c>
      <c r="M624" s="5"/>
    </row>
    <row r="625" spans="10:13" ht="12.75" hidden="1">
      <c r="J625" s="5">
        <f t="shared" si="17"/>
        <v>0.03190493089672908</v>
      </c>
      <c r="K625" s="14">
        <f t="shared" si="16"/>
        <v>0.0319</v>
      </c>
      <c r="L625" s="17">
        <v>5.51</v>
      </c>
      <c r="M625" s="5"/>
    </row>
    <row r="626" spans="10:13" ht="12.75" hidden="1">
      <c r="J626" s="5">
        <f t="shared" si="17"/>
        <v>0.031944625358445666</v>
      </c>
      <c r="K626" s="14">
        <f t="shared" si="16"/>
        <v>0.0319</v>
      </c>
      <c r="L626" s="17">
        <v>5.52</v>
      </c>
      <c r="M626" s="5"/>
    </row>
    <row r="627" spans="10:13" ht="12.75" hidden="1">
      <c r="J627" s="5">
        <f t="shared" si="17"/>
        <v>0.03198435546960343</v>
      </c>
      <c r="K627" s="14">
        <f t="shared" si="16"/>
        <v>0.032</v>
      </c>
      <c r="L627" s="17">
        <v>5.53</v>
      </c>
      <c r="M627" s="5"/>
    </row>
    <row r="628" spans="10:13" ht="12.75" hidden="1">
      <c r="J628" s="5">
        <f t="shared" si="17"/>
        <v>0.0320241212521436</v>
      </c>
      <c r="K628" s="14">
        <f t="shared" si="16"/>
        <v>0.032</v>
      </c>
      <c r="L628" s="17">
        <v>5.54</v>
      </c>
      <c r="M628" s="5"/>
    </row>
    <row r="629" spans="10:13" ht="12.75" hidden="1">
      <c r="J629" s="5">
        <f t="shared" si="17"/>
        <v>0.03206392272801928</v>
      </c>
      <c r="K629" s="14">
        <f t="shared" si="16"/>
        <v>0.0321</v>
      </c>
      <c r="L629" s="17">
        <v>5.55</v>
      </c>
      <c r="M629" s="5"/>
    </row>
    <row r="630" spans="10:13" ht="12.75" hidden="1">
      <c r="J630" s="5">
        <f t="shared" si="17"/>
        <v>0.03210375991919501</v>
      </c>
      <c r="K630" s="14">
        <f t="shared" si="16"/>
        <v>0.0321</v>
      </c>
      <c r="L630" s="17">
        <v>5.56</v>
      </c>
      <c r="M630" s="5"/>
    </row>
    <row r="631" spans="10:13" ht="12.75" hidden="1">
      <c r="J631" s="5">
        <f t="shared" si="17"/>
        <v>0.0321436328476471</v>
      </c>
      <c r="K631" s="14">
        <f t="shared" si="16"/>
        <v>0.0321</v>
      </c>
      <c r="L631" s="17">
        <v>5.57</v>
      </c>
      <c r="M631" s="5"/>
    </row>
    <row r="632" spans="10:13" ht="12.75" hidden="1">
      <c r="J632" s="5">
        <f t="shared" si="17"/>
        <v>0.032183541535363513</v>
      </c>
      <c r="K632" s="14">
        <f t="shared" si="16"/>
        <v>0.0322</v>
      </c>
      <c r="L632" s="17">
        <v>5.58</v>
      </c>
      <c r="M632" s="5"/>
    </row>
    <row r="633" spans="10:13" ht="12.75" hidden="1">
      <c r="J633" s="5">
        <f t="shared" si="17"/>
        <v>0.03222348600434399</v>
      </c>
      <c r="K633" s="14">
        <f t="shared" si="16"/>
        <v>0.0322</v>
      </c>
      <c r="L633" s="17">
        <v>5.59</v>
      </c>
      <c r="M633" s="5"/>
    </row>
    <row r="634" spans="10:13" ht="12.75" hidden="1">
      <c r="J634" s="5">
        <f t="shared" si="17"/>
        <v>0.03226346627659976</v>
      </c>
      <c r="K634" s="14">
        <f t="shared" si="16"/>
        <v>0.0323</v>
      </c>
      <c r="L634" s="17">
        <v>5.6</v>
      </c>
      <c r="M634" s="5"/>
    </row>
    <row r="635" spans="10:13" ht="12.75" hidden="1">
      <c r="J635" s="5">
        <f t="shared" si="17"/>
        <v>0.032303482374154036</v>
      </c>
      <c r="K635" s="14">
        <f t="shared" si="16"/>
        <v>0.0323</v>
      </c>
      <c r="L635" s="17">
        <v>5.61</v>
      </c>
      <c r="M635" s="5"/>
    </row>
    <row r="636" spans="10:13" ht="12.75" hidden="1">
      <c r="J636" s="5">
        <f t="shared" si="17"/>
        <v>0.03234353431904152</v>
      </c>
      <c r="K636" s="14">
        <f t="shared" si="16"/>
        <v>0.0323</v>
      </c>
      <c r="L636" s="17">
        <v>5.62</v>
      </c>
      <c r="M636" s="5"/>
    </row>
    <row r="637" spans="10:13" ht="12.75" hidden="1">
      <c r="J637" s="5">
        <f t="shared" si="17"/>
        <v>0.03238362213330881</v>
      </c>
      <c r="K637" s="14">
        <f t="shared" si="16"/>
        <v>0.0324</v>
      </c>
      <c r="L637" s="17">
        <v>5.63</v>
      </c>
      <c r="M637" s="5"/>
    </row>
    <row r="638" spans="10:13" ht="12.75" hidden="1">
      <c r="J638" s="5">
        <f t="shared" si="17"/>
        <v>0.032423745839014195</v>
      </c>
      <c r="K638" s="14">
        <f t="shared" si="16"/>
        <v>0.0324</v>
      </c>
      <c r="L638" s="17">
        <v>5.64</v>
      </c>
      <c r="M638" s="5"/>
    </row>
    <row r="639" spans="10:13" ht="12.75" hidden="1">
      <c r="J639" s="5">
        <f t="shared" si="17"/>
        <v>0.03246390545822764</v>
      </c>
      <c r="K639" s="14">
        <f t="shared" si="16"/>
        <v>0.0325</v>
      </c>
      <c r="L639" s="17">
        <v>5.65</v>
      </c>
      <c r="M639" s="5"/>
    </row>
    <row r="640" spans="10:13" ht="12.75" hidden="1">
      <c r="J640" s="5">
        <f t="shared" si="17"/>
        <v>0.03250410101303092</v>
      </c>
      <c r="K640" s="14">
        <f t="shared" si="16"/>
        <v>0.0325</v>
      </c>
      <c r="L640" s="17">
        <v>5.66</v>
      </c>
      <c r="M640" s="5"/>
    </row>
    <row r="641" spans="10:13" ht="12.75" hidden="1">
      <c r="J641" s="5">
        <f t="shared" si="17"/>
        <v>0.032544332525517694</v>
      </c>
      <c r="K641" s="14">
        <f t="shared" si="16"/>
        <v>0.0325</v>
      </c>
      <c r="L641" s="17">
        <v>5.67</v>
      </c>
      <c r="M641" s="5"/>
    </row>
    <row r="642" spans="10:13" ht="12.75" hidden="1">
      <c r="J642" s="5">
        <f t="shared" si="17"/>
        <v>0.032584600017793175</v>
      </c>
      <c r="K642" s="14">
        <f t="shared" si="16"/>
        <v>0.0326</v>
      </c>
      <c r="L642" s="17">
        <v>5.68</v>
      </c>
      <c r="M642" s="5"/>
    </row>
    <row r="643" spans="10:13" ht="12.75" hidden="1">
      <c r="J643" s="5">
        <f t="shared" si="17"/>
        <v>0.03262490351197461</v>
      </c>
      <c r="K643" s="14">
        <f t="shared" si="16"/>
        <v>0.0326</v>
      </c>
      <c r="L643" s="17">
        <v>5.69</v>
      </c>
      <c r="M643" s="5"/>
    </row>
    <row r="644" spans="10:13" ht="12.75" hidden="1">
      <c r="J644" s="5">
        <f t="shared" si="17"/>
        <v>0.032665243030190805</v>
      </c>
      <c r="K644" s="14">
        <f t="shared" si="16"/>
        <v>0.0327</v>
      </c>
      <c r="L644" s="17">
        <v>5.7</v>
      </c>
      <c r="M644" s="5"/>
    </row>
    <row r="645" spans="10:13" ht="12.75" hidden="1">
      <c r="J645" s="5">
        <f t="shared" si="17"/>
        <v>0.0327056185945826</v>
      </c>
      <c r="K645" s="14">
        <f t="shared" si="16"/>
        <v>0.0327</v>
      </c>
      <c r="L645" s="17">
        <v>5.71</v>
      </c>
      <c r="M645" s="5"/>
    </row>
    <row r="646" spans="10:13" ht="12.75" hidden="1">
      <c r="J646" s="5">
        <f t="shared" si="17"/>
        <v>0.03274603022730249</v>
      </c>
      <c r="K646" s="14">
        <f t="shared" si="16"/>
        <v>0.0327</v>
      </c>
      <c r="L646" s="17">
        <v>5.72</v>
      </c>
      <c r="M646" s="5"/>
    </row>
    <row r="647" spans="10:13" ht="12.75" hidden="1">
      <c r="J647" s="5">
        <f t="shared" si="17"/>
        <v>0.03278647795051487</v>
      </c>
      <c r="K647" s="14">
        <f t="shared" si="16"/>
        <v>0.0328</v>
      </c>
      <c r="L647" s="17">
        <v>5.73</v>
      </c>
      <c r="M647" s="5"/>
    </row>
    <row r="648" spans="10:13" ht="12.75" hidden="1">
      <c r="J648" s="5">
        <f t="shared" si="17"/>
        <v>0.03282696178639605</v>
      </c>
      <c r="K648" s="14">
        <f t="shared" si="16"/>
        <v>0.0328</v>
      </c>
      <c r="L648" s="17">
        <v>5.74</v>
      </c>
      <c r="M648" s="5"/>
    </row>
    <row r="649" spans="10:13" ht="12.75" hidden="1">
      <c r="J649" s="5">
        <f t="shared" si="17"/>
        <v>0.032867481757134</v>
      </c>
      <c r="K649" s="14">
        <f t="shared" si="16"/>
        <v>0.0329</v>
      </c>
      <c r="L649" s="17">
        <v>5.75</v>
      </c>
      <c r="M649" s="5"/>
    </row>
    <row r="650" spans="10:13" ht="12.75" hidden="1">
      <c r="J650" s="5">
        <f t="shared" si="17"/>
        <v>0.03290803788492869</v>
      </c>
      <c r="K650" s="14">
        <f t="shared" si="16"/>
        <v>0.0329</v>
      </c>
      <c r="L650" s="17">
        <v>5.76</v>
      </c>
      <c r="M650" s="5"/>
    </row>
    <row r="651" spans="10:13" ht="12.75" hidden="1">
      <c r="J651" s="5">
        <f t="shared" si="17"/>
        <v>0.03294863019199201</v>
      </c>
      <c r="K651" s="14">
        <f aca="true" t="shared" si="18" ref="K651:K714">ROUND(J651,4)</f>
        <v>0.0329</v>
      </c>
      <c r="L651" s="17">
        <v>5.77</v>
      </c>
      <c r="M651" s="5"/>
    </row>
    <row r="652" spans="10:13" ht="12.75" hidden="1">
      <c r="J652" s="5">
        <f aca="true" t="shared" si="19" ref="J652:J715">TAN(3.14*(20+L652)/180)-((20+L652)*3.14/180)</f>
        <v>0.032989258700547586</v>
      </c>
      <c r="K652" s="14">
        <f t="shared" si="18"/>
        <v>0.033</v>
      </c>
      <c r="L652" s="17">
        <v>5.78</v>
      </c>
      <c r="M652" s="5"/>
    </row>
    <row r="653" spans="10:13" ht="12.75" hidden="1">
      <c r="J653" s="5">
        <f t="shared" si="19"/>
        <v>0.03302992343283101</v>
      </c>
      <c r="K653" s="14">
        <f t="shared" si="18"/>
        <v>0.033</v>
      </c>
      <c r="L653" s="17">
        <v>5.79</v>
      </c>
      <c r="M653" s="5"/>
    </row>
    <row r="654" spans="10:13" ht="12.75" hidden="1">
      <c r="J654" s="5">
        <f t="shared" si="19"/>
        <v>0.033070624411089766</v>
      </c>
      <c r="K654" s="14">
        <f t="shared" si="18"/>
        <v>0.0331</v>
      </c>
      <c r="L654" s="17">
        <v>5.8</v>
      </c>
      <c r="M654" s="5"/>
    </row>
    <row r="655" spans="10:13" ht="12.75" hidden="1">
      <c r="J655" s="5">
        <f t="shared" si="19"/>
        <v>0.033111361657583216</v>
      </c>
      <c r="K655" s="14">
        <f t="shared" si="18"/>
        <v>0.0331</v>
      </c>
      <c r="L655" s="17">
        <v>5.81</v>
      </c>
      <c r="M655" s="5"/>
    </row>
    <row r="656" spans="10:13" ht="12.75" hidden="1">
      <c r="J656" s="5">
        <f t="shared" si="19"/>
        <v>0.033152135194582766</v>
      </c>
      <c r="K656" s="14">
        <f t="shared" si="18"/>
        <v>0.0332</v>
      </c>
      <c r="L656" s="17">
        <v>5.82</v>
      </c>
      <c r="M656" s="5"/>
    </row>
    <row r="657" spans="10:13" ht="12.75" hidden="1">
      <c r="J657" s="5">
        <f t="shared" si="19"/>
        <v>0.03319294504437159</v>
      </c>
      <c r="K657" s="14">
        <f t="shared" si="18"/>
        <v>0.0332</v>
      </c>
      <c r="L657" s="17">
        <v>5.83</v>
      </c>
      <c r="M657" s="5"/>
    </row>
    <row r="658" spans="10:13" ht="12.75" hidden="1">
      <c r="J658" s="5">
        <f t="shared" si="19"/>
        <v>0.03323379122924486</v>
      </c>
      <c r="K658" s="14">
        <f t="shared" si="18"/>
        <v>0.0332</v>
      </c>
      <c r="L658" s="17">
        <v>5.84</v>
      </c>
      <c r="M658" s="5"/>
    </row>
    <row r="659" spans="10:13" ht="12.75" hidden="1">
      <c r="J659" s="5">
        <f t="shared" si="19"/>
        <v>0.03327467377150983</v>
      </c>
      <c r="K659" s="14">
        <f t="shared" si="18"/>
        <v>0.0333</v>
      </c>
      <c r="L659" s="17">
        <v>5.85</v>
      </c>
      <c r="M659" s="5"/>
    </row>
    <row r="660" spans="10:13" ht="12.75" hidden="1">
      <c r="J660" s="5">
        <f t="shared" si="19"/>
        <v>0.03331559269348544</v>
      </c>
      <c r="K660" s="14">
        <f t="shared" si="18"/>
        <v>0.0333</v>
      </c>
      <c r="L660" s="17">
        <v>5.86</v>
      </c>
      <c r="M660" s="5"/>
    </row>
    <row r="661" spans="10:13" ht="12.75" hidden="1">
      <c r="J661" s="5">
        <f t="shared" si="19"/>
        <v>0.033356548017502874</v>
      </c>
      <c r="K661" s="14">
        <f t="shared" si="18"/>
        <v>0.0334</v>
      </c>
      <c r="L661" s="17">
        <v>5.87</v>
      </c>
      <c r="M661" s="5"/>
    </row>
    <row r="662" spans="10:13" ht="12.75" hidden="1">
      <c r="J662" s="5">
        <f t="shared" si="19"/>
        <v>0.03339753976590515</v>
      </c>
      <c r="K662" s="14">
        <f t="shared" si="18"/>
        <v>0.0334</v>
      </c>
      <c r="L662" s="17">
        <v>5.88</v>
      </c>
      <c r="M662" s="5"/>
    </row>
    <row r="663" spans="10:13" ht="12.75" hidden="1">
      <c r="J663" s="5">
        <f t="shared" si="19"/>
        <v>0.03343856796104733</v>
      </c>
      <c r="K663" s="14">
        <f t="shared" si="18"/>
        <v>0.0334</v>
      </c>
      <c r="L663" s="17">
        <v>5.89</v>
      </c>
      <c r="M663" s="5"/>
    </row>
    <row r="664" spans="10:13" ht="12.75" hidden="1">
      <c r="J664" s="5">
        <f t="shared" si="19"/>
        <v>0.03347963262529641</v>
      </c>
      <c r="K664" s="14">
        <f t="shared" si="18"/>
        <v>0.0335</v>
      </c>
      <c r="L664" s="17">
        <v>5.9</v>
      </c>
      <c r="M664" s="5"/>
    </row>
    <row r="665" spans="10:13" ht="12.75" hidden="1">
      <c r="J665" s="5">
        <f t="shared" si="19"/>
        <v>0.033520733781031486</v>
      </c>
      <c r="K665" s="14">
        <f t="shared" si="18"/>
        <v>0.0335</v>
      </c>
      <c r="L665" s="17">
        <v>5.91</v>
      </c>
      <c r="M665" s="5"/>
    </row>
    <row r="666" spans="10:13" ht="12.75" hidden="1">
      <c r="J666" s="5">
        <f t="shared" si="19"/>
        <v>0.03356187145064371</v>
      </c>
      <c r="K666" s="14">
        <f t="shared" si="18"/>
        <v>0.0336</v>
      </c>
      <c r="L666" s="17">
        <v>5.92</v>
      </c>
      <c r="M666" s="5"/>
    </row>
    <row r="667" spans="10:13" ht="12.75" hidden="1">
      <c r="J667" s="5">
        <f t="shared" si="19"/>
        <v>0.033603045656536046</v>
      </c>
      <c r="K667" s="14">
        <f t="shared" si="18"/>
        <v>0.0336</v>
      </c>
      <c r="L667" s="17">
        <v>5.93</v>
      </c>
      <c r="M667" s="5"/>
    </row>
    <row r="668" spans="10:13" ht="12.75" hidden="1">
      <c r="J668" s="5">
        <f t="shared" si="19"/>
        <v>0.03364425642112373</v>
      </c>
      <c r="K668" s="14">
        <f t="shared" si="18"/>
        <v>0.0336</v>
      </c>
      <c r="L668" s="17">
        <v>5.94</v>
      </c>
      <c r="M668" s="5"/>
    </row>
    <row r="669" spans="10:13" ht="12.75" hidden="1">
      <c r="J669" s="5">
        <f t="shared" si="19"/>
        <v>0.03368550376683399</v>
      </c>
      <c r="K669" s="14">
        <f t="shared" si="18"/>
        <v>0.0337</v>
      </c>
      <c r="L669" s="17">
        <v>5.95</v>
      </c>
      <c r="M669" s="5"/>
    </row>
    <row r="670" spans="10:13" ht="12.75" hidden="1">
      <c r="J670" s="5">
        <f t="shared" si="19"/>
        <v>0.033726787716106044</v>
      </c>
      <c r="K670" s="14">
        <f t="shared" si="18"/>
        <v>0.0337</v>
      </c>
      <c r="L670" s="17">
        <v>5.96</v>
      </c>
      <c r="M670" s="5"/>
    </row>
    <row r="671" spans="10:13" ht="12.75" hidden="1">
      <c r="J671" s="5">
        <f t="shared" si="19"/>
        <v>0.03376810829139126</v>
      </c>
      <c r="K671" s="14">
        <f t="shared" si="18"/>
        <v>0.0338</v>
      </c>
      <c r="L671" s="17">
        <v>5.97</v>
      </c>
      <c r="M671" s="5"/>
    </row>
    <row r="672" spans="10:13" ht="12.75" hidden="1">
      <c r="J672" s="5">
        <f t="shared" si="19"/>
        <v>0.03380946551515307</v>
      </c>
      <c r="K672" s="14">
        <f t="shared" si="18"/>
        <v>0.0338</v>
      </c>
      <c r="L672" s="17">
        <v>5.98</v>
      </c>
      <c r="M672" s="5"/>
    </row>
    <row r="673" spans="10:13" ht="12.75" hidden="1">
      <c r="J673" s="5">
        <f t="shared" si="19"/>
        <v>0.033850859409866985</v>
      </c>
      <c r="K673" s="14">
        <f t="shared" si="18"/>
        <v>0.0339</v>
      </c>
      <c r="L673" s="17">
        <v>5.99</v>
      </c>
      <c r="M673" s="5"/>
    </row>
    <row r="674" spans="10:13" ht="12.75" hidden="1">
      <c r="J674" s="5">
        <f t="shared" si="19"/>
        <v>0.03389228999802063</v>
      </c>
      <c r="K674" s="14">
        <f t="shared" si="18"/>
        <v>0.0339</v>
      </c>
      <c r="L674" s="17">
        <v>6</v>
      </c>
      <c r="M674" s="5"/>
    </row>
    <row r="675" spans="10:13" ht="12.75" hidden="1">
      <c r="J675" s="5">
        <f t="shared" si="19"/>
        <v>0.03393375730211373</v>
      </c>
      <c r="K675" s="14">
        <f t="shared" si="18"/>
        <v>0.0339</v>
      </c>
      <c r="L675" s="17">
        <v>6.01</v>
      </c>
      <c r="M675" s="5"/>
    </row>
    <row r="676" spans="10:13" ht="12.75" hidden="1">
      <c r="J676" s="5">
        <f t="shared" si="19"/>
        <v>0.03397526134465817</v>
      </c>
      <c r="K676" s="14">
        <f t="shared" si="18"/>
        <v>0.034</v>
      </c>
      <c r="L676" s="17">
        <v>6.02</v>
      </c>
      <c r="M676" s="5"/>
    </row>
    <row r="677" spans="10:13" ht="12.75" hidden="1">
      <c r="J677" s="5">
        <f t="shared" si="19"/>
        <v>0.03401680214817793</v>
      </c>
      <c r="K677" s="14">
        <f t="shared" si="18"/>
        <v>0.034</v>
      </c>
      <c r="L677" s="17">
        <v>6.03</v>
      </c>
      <c r="M677" s="5"/>
    </row>
    <row r="678" spans="10:13" ht="12.75" hidden="1">
      <c r="J678" s="5">
        <f t="shared" si="19"/>
        <v>0.03405837973520914</v>
      </c>
      <c r="K678" s="14">
        <f t="shared" si="18"/>
        <v>0.0341</v>
      </c>
      <c r="L678" s="17">
        <v>6.04</v>
      </c>
      <c r="M678" s="5"/>
    </row>
    <row r="679" spans="10:13" ht="12.75" hidden="1">
      <c r="J679" s="5">
        <f t="shared" si="19"/>
        <v>0.034099994128300115</v>
      </c>
      <c r="K679" s="14">
        <f t="shared" si="18"/>
        <v>0.0341</v>
      </c>
      <c r="L679" s="17">
        <v>6.05</v>
      </c>
      <c r="M679" s="5"/>
    </row>
    <row r="680" spans="10:13" ht="12.75" hidden="1">
      <c r="J680" s="5">
        <f t="shared" si="19"/>
        <v>0.034141645350011296</v>
      </c>
      <c r="K680" s="14">
        <f t="shared" si="18"/>
        <v>0.0341</v>
      </c>
      <c r="L680" s="17">
        <v>6.06</v>
      </c>
      <c r="M680" s="5"/>
    </row>
    <row r="681" spans="10:13" ht="12.75" hidden="1">
      <c r="J681" s="5">
        <f t="shared" si="19"/>
        <v>0.03418333342291535</v>
      </c>
      <c r="K681" s="14">
        <f t="shared" si="18"/>
        <v>0.0342</v>
      </c>
      <c r="L681" s="17">
        <v>6.07</v>
      </c>
      <c r="M681" s="5"/>
    </row>
    <row r="682" spans="10:13" ht="12.75" hidden="1">
      <c r="J682" s="5">
        <f t="shared" si="19"/>
        <v>0.03422505836959705</v>
      </c>
      <c r="K682" s="14">
        <f t="shared" si="18"/>
        <v>0.0342</v>
      </c>
      <c r="L682" s="17">
        <v>6.08</v>
      </c>
      <c r="M682" s="5"/>
    </row>
    <row r="683" spans="10:13" ht="12.75" hidden="1">
      <c r="J683" s="5">
        <f t="shared" si="19"/>
        <v>0.03426682021265348</v>
      </c>
      <c r="K683" s="14">
        <f t="shared" si="18"/>
        <v>0.0343</v>
      </c>
      <c r="L683" s="17">
        <v>6.09</v>
      </c>
      <c r="M683" s="5"/>
    </row>
    <row r="684" spans="10:13" ht="12.75" hidden="1">
      <c r="J684" s="5">
        <f t="shared" si="19"/>
        <v>0.03430861897469378</v>
      </c>
      <c r="K684" s="14">
        <f t="shared" si="18"/>
        <v>0.0343</v>
      </c>
      <c r="L684" s="17">
        <v>6.1</v>
      </c>
      <c r="M684" s="5"/>
    </row>
    <row r="685" spans="10:13" ht="12.75" hidden="1">
      <c r="J685" s="5">
        <f t="shared" si="19"/>
        <v>0.03435045467833947</v>
      </c>
      <c r="K685" s="14">
        <f t="shared" si="18"/>
        <v>0.0344</v>
      </c>
      <c r="L685" s="17">
        <v>6.11</v>
      </c>
      <c r="M685" s="5"/>
    </row>
    <row r="686" spans="10:13" ht="12.75" hidden="1">
      <c r="J686" s="5">
        <f t="shared" si="19"/>
        <v>0.03439232734622416</v>
      </c>
      <c r="K686" s="14">
        <f t="shared" si="18"/>
        <v>0.0344</v>
      </c>
      <c r="L686" s="17">
        <v>6.12</v>
      </c>
      <c r="M686" s="5"/>
    </row>
    <row r="687" spans="10:13" ht="12.75" hidden="1">
      <c r="J687" s="5">
        <f t="shared" si="19"/>
        <v>0.034434237000993795</v>
      </c>
      <c r="K687" s="14">
        <f t="shared" si="18"/>
        <v>0.0344</v>
      </c>
      <c r="L687" s="17">
        <v>6.13</v>
      </c>
      <c r="M687" s="5"/>
    </row>
    <row r="688" spans="10:13" ht="12.75" hidden="1">
      <c r="J688" s="5">
        <f t="shared" si="19"/>
        <v>0.03447618366530647</v>
      </c>
      <c r="K688" s="14">
        <f t="shared" si="18"/>
        <v>0.0345</v>
      </c>
      <c r="L688" s="17">
        <v>6.14</v>
      </c>
      <c r="M688" s="5"/>
    </row>
    <row r="689" spans="10:13" ht="12.75" hidden="1">
      <c r="J689" s="5">
        <f t="shared" si="19"/>
        <v>0.03451816736183272</v>
      </c>
      <c r="K689" s="14">
        <f t="shared" si="18"/>
        <v>0.0345</v>
      </c>
      <c r="L689" s="17">
        <v>6.15</v>
      </c>
      <c r="M689" s="5"/>
    </row>
    <row r="690" spans="10:13" ht="12.75" hidden="1">
      <c r="J690" s="5">
        <f t="shared" si="19"/>
        <v>0.034560188113255064</v>
      </c>
      <c r="K690" s="14">
        <f t="shared" si="18"/>
        <v>0.0346</v>
      </c>
      <c r="L690" s="17">
        <v>6.16</v>
      </c>
      <c r="M690" s="5"/>
    </row>
    <row r="691" spans="10:13" ht="12.75" hidden="1">
      <c r="J691" s="5">
        <f t="shared" si="19"/>
        <v>0.03460224594226857</v>
      </c>
      <c r="K691" s="14">
        <f t="shared" si="18"/>
        <v>0.0346</v>
      </c>
      <c r="L691" s="17">
        <v>6.17</v>
      </c>
      <c r="M691" s="5"/>
    </row>
    <row r="692" spans="10:13" ht="12.75" hidden="1">
      <c r="J692" s="5">
        <f t="shared" si="19"/>
        <v>0.03464434087158047</v>
      </c>
      <c r="K692" s="14">
        <f t="shared" si="18"/>
        <v>0.0346</v>
      </c>
      <c r="L692" s="17">
        <v>6.18</v>
      </c>
      <c r="M692" s="5"/>
    </row>
    <row r="693" spans="10:13" ht="12.75" hidden="1">
      <c r="J693" s="5">
        <f t="shared" si="19"/>
        <v>0.03468647292391025</v>
      </c>
      <c r="K693" s="14">
        <f t="shared" si="18"/>
        <v>0.0347</v>
      </c>
      <c r="L693" s="17">
        <v>6.19</v>
      </c>
      <c r="M693" s="5"/>
    </row>
    <row r="694" spans="10:13" ht="12.75" hidden="1">
      <c r="J694" s="5">
        <f t="shared" si="19"/>
        <v>0.03472864212198984</v>
      </c>
      <c r="K694" s="14">
        <f t="shared" si="18"/>
        <v>0.0347</v>
      </c>
      <c r="L694" s="17">
        <v>6.2</v>
      </c>
      <c r="M694" s="5"/>
    </row>
    <row r="695" spans="10:13" ht="12.75" hidden="1">
      <c r="J695" s="5">
        <f t="shared" si="19"/>
        <v>0.03477084848856338</v>
      </c>
      <c r="K695" s="14">
        <f t="shared" si="18"/>
        <v>0.0348</v>
      </c>
      <c r="L695" s="17">
        <v>6.21</v>
      </c>
      <c r="M695" s="5"/>
    </row>
    <row r="696" spans="10:13" ht="12.75" hidden="1">
      <c r="J696" s="5">
        <f t="shared" si="19"/>
        <v>0.034813092046387384</v>
      </c>
      <c r="K696" s="14">
        <f t="shared" si="18"/>
        <v>0.0348</v>
      </c>
      <c r="L696" s="17">
        <v>6.22</v>
      </c>
      <c r="M696" s="5"/>
    </row>
    <row r="697" spans="10:13" ht="12.75" hidden="1">
      <c r="J697" s="5">
        <f t="shared" si="19"/>
        <v>0.034855372818230757</v>
      </c>
      <c r="K697" s="14">
        <f t="shared" si="18"/>
        <v>0.0349</v>
      </c>
      <c r="L697" s="17">
        <v>6.23</v>
      </c>
      <c r="M697" s="5"/>
    </row>
    <row r="698" spans="10:13" ht="12.75" hidden="1">
      <c r="J698" s="5">
        <f t="shared" si="19"/>
        <v>0.034897690826874606</v>
      </c>
      <c r="K698" s="14">
        <f t="shared" si="18"/>
        <v>0.0349</v>
      </c>
      <c r="L698" s="17">
        <v>6.24</v>
      </c>
      <c r="M698" s="5"/>
    </row>
    <row r="699" spans="10:13" ht="12.75" hidden="1">
      <c r="J699" s="5">
        <f t="shared" si="19"/>
        <v>0.03494004609511253</v>
      </c>
      <c r="K699" s="14">
        <f t="shared" si="18"/>
        <v>0.0349</v>
      </c>
      <c r="L699" s="17">
        <v>6.25</v>
      </c>
      <c r="M699" s="5"/>
    </row>
    <row r="700" spans="10:13" ht="12.75" hidden="1">
      <c r="J700" s="5">
        <f t="shared" si="19"/>
        <v>0.03498243864575057</v>
      </c>
      <c r="K700" s="14">
        <f t="shared" si="18"/>
        <v>0.035</v>
      </c>
      <c r="L700" s="17">
        <v>6.26</v>
      </c>
      <c r="M700" s="5"/>
    </row>
    <row r="701" spans="10:13" ht="12.75" hidden="1">
      <c r="J701" s="5">
        <f t="shared" si="19"/>
        <v>0.03502486850160691</v>
      </c>
      <c r="K701" s="14">
        <f t="shared" si="18"/>
        <v>0.035</v>
      </c>
      <c r="L701" s="17">
        <v>6.27</v>
      </c>
      <c r="M701" s="5"/>
    </row>
    <row r="702" spans="10:13" ht="12.75" hidden="1">
      <c r="J702" s="5">
        <f t="shared" si="19"/>
        <v>0.03506733568551229</v>
      </c>
      <c r="K702" s="14">
        <f t="shared" si="18"/>
        <v>0.0351</v>
      </c>
      <c r="L702" s="17">
        <v>6.28</v>
      </c>
      <c r="M702" s="5"/>
    </row>
    <row r="703" spans="10:13" ht="12.75" hidden="1">
      <c r="J703" s="5">
        <f t="shared" si="19"/>
        <v>0.03510984022030983</v>
      </c>
      <c r="K703" s="14">
        <f t="shared" si="18"/>
        <v>0.0351</v>
      </c>
      <c r="L703" s="17">
        <v>6.29</v>
      </c>
      <c r="M703" s="5"/>
    </row>
    <row r="704" spans="10:13" ht="12.75" hidden="1">
      <c r="J704" s="5">
        <f t="shared" si="19"/>
        <v>0.03515238212885513</v>
      </c>
      <c r="K704" s="14">
        <f t="shared" si="18"/>
        <v>0.0352</v>
      </c>
      <c r="L704" s="17">
        <v>6.3</v>
      </c>
      <c r="M704" s="5"/>
    </row>
    <row r="705" spans="10:13" ht="12.75" hidden="1">
      <c r="J705" s="5">
        <f t="shared" si="19"/>
        <v>0.035194961434016125</v>
      </c>
      <c r="K705" s="14">
        <f t="shared" si="18"/>
        <v>0.0352</v>
      </c>
      <c r="L705" s="17">
        <v>6.31</v>
      </c>
      <c r="M705" s="5"/>
    </row>
    <row r="706" spans="10:13" ht="12.75" hidden="1">
      <c r="J706" s="5">
        <f t="shared" si="19"/>
        <v>0.03523757815867318</v>
      </c>
      <c r="K706" s="14">
        <f t="shared" si="18"/>
        <v>0.0352</v>
      </c>
      <c r="L706" s="17">
        <v>6.32</v>
      </c>
      <c r="M706" s="5"/>
    </row>
    <row r="707" spans="10:13" ht="12.75" hidden="1">
      <c r="J707" s="5">
        <f t="shared" si="19"/>
        <v>0.03528023232571914</v>
      </c>
      <c r="K707" s="14">
        <f t="shared" si="18"/>
        <v>0.0353</v>
      </c>
      <c r="L707" s="17">
        <v>6.33</v>
      </c>
      <c r="M707" s="5"/>
    </row>
    <row r="708" spans="10:13" ht="12.75" hidden="1">
      <c r="J708" s="5">
        <f t="shared" si="19"/>
        <v>0.035322923958059305</v>
      </c>
      <c r="K708" s="14">
        <f t="shared" si="18"/>
        <v>0.0353</v>
      </c>
      <c r="L708" s="17">
        <v>6.34</v>
      </c>
      <c r="M708" s="5"/>
    </row>
    <row r="709" spans="10:13" ht="12.75" hidden="1">
      <c r="J709" s="5">
        <f t="shared" si="19"/>
        <v>0.03536565307861145</v>
      </c>
      <c r="K709" s="14">
        <f t="shared" si="18"/>
        <v>0.0354</v>
      </c>
      <c r="L709" s="17">
        <v>6.35</v>
      </c>
      <c r="M709" s="5"/>
    </row>
    <row r="710" spans="10:13" ht="12.75" hidden="1">
      <c r="J710" s="5">
        <f t="shared" si="19"/>
        <v>0.03540841971030584</v>
      </c>
      <c r="K710" s="14">
        <f t="shared" si="18"/>
        <v>0.0354</v>
      </c>
      <c r="L710" s="17">
        <v>6.36</v>
      </c>
      <c r="M710" s="5"/>
    </row>
    <row r="711" spans="10:13" ht="12.75" hidden="1">
      <c r="J711" s="5">
        <f t="shared" si="19"/>
        <v>0.03545122387608518</v>
      </c>
      <c r="K711" s="14">
        <f t="shared" si="18"/>
        <v>0.0355</v>
      </c>
      <c r="L711" s="17">
        <v>6.37</v>
      </c>
      <c r="M711" s="5"/>
    </row>
    <row r="712" spans="10:13" ht="12.75" hidden="1">
      <c r="J712" s="5">
        <f t="shared" si="19"/>
        <v>0.03549406559890472</v>
      </c>
      <c r="K712" s="14">
        <f t="shared" si="18"/>
        <v>0.0355</v>
      </c>
      <c r="L712" s="17">
        <v>6.38</v>
      </c>
      <c r="M712" s="5"/>
    </row>
    <row r="713" spans="10:13" ht="12.75" hidden="1">
      <c r="J713" s="5">
        <f t="shared" si="19"/>
        <v>0.035536944901732204</v>
      </c>
      <c r="K713" s="14">
        <f t="shared" si="18"/>
        <v>0.0355</v>
      </c>
      <c r="L713" s="17">
        <v>6.39</v>
      </c>
      <c r="M713" s="5"/>
    </row>
    <row r="714" spans="10:13" ht="12.75" hidden="1">
      <c r="J714" s="5">
        <f t="shared" si="19"/>
        <v>0.03557986180754785</v>
      </c>
      <c r="K714" s="14">
        <f t="shared" si="18"/>
        <v>0.0356</v>
      </c>
      <c r="L714" s="17">
        <v>6.4</v>
      </c>
      <c r="M714" s="5"/>
    </row>
    <row r="715" spans="10:13" ht="12.75" hidden="1">
      <c r="J715" s="5">
        <f t="shared" si="19"/>
        <v>0.035622816339344554</v>
      </c>
      <c r="K715" s="14">
        <f aca="true" t="shared" si="20" ref="K715:K778">ROUND(J715,4)</f>
        <v>0.0356</v>
      </c>
      <c r="L715" s="17">
        <v>6.41</v>
      </c>
      <c r="M715" s="5"/>
    </row>
    <row r="716" spans="10:13" ht="12.75" hidden="1">
      <c r="J716" s="5">
        <f aca="true" t="shared" si="21" ref="J716:J779">TAN(3.14*(20+L716)/180)-((20+L716)*3.14/180)</f>
        <v>0.03566580852012752</v>
      </c>
      <c r="K716" s="14">
        <f t="shared" si="20"/>
        <v>0.0357</v>
      </c>
      <c r="L716" s="17">
        <v>6.42</v>
      </c>
      <c r="M716" s="5"/>
    </row>
    <row r="717" spans="10:13" ht="12.75" hidden="1">
      <c r="J717" s="5">
        <f t="shared" si="21"/>
        <v>0.03570883837291472</v>
      </c>
      <c r="K717" s="14">
        <f t="shared" si="20"/>
        <v>0.0357</v>
      </c>
      <c r="L717" s="17">
        <v>6.43</v>
      </c>
      <c r="M717" s="5"/>
    </row>
    <row r="718" spans="10:13" ht="12.75" hidden="1">
      <c r="J718" s="5">
        <f t="shared" si="21"/>
        <v>0.03575190592073657</v>
      </c>
      <c r="K718" s="14">
        <f t="shared" si="20"/>
        <v>0.0358</v>
      </c>
      <c r="L718" s="17">
        <v>6.44</v>
      </c>
      <c r="M718" s="5"/>
    </row>
    <row r="719" spans="10:13" ht="12.75" hidden="1">
      <c r="J719" s="5">
        <f t="shared" si="21"/>
        <v>0.03579501118663608</v>
      </c>
      <c r="K719" s="14">
        <f t="shared" si="20"/>
        <v>0.0358</v>
      </c>
      <c r="L719" s="17">
        <v>6.45</v>
      </c>
      <c r="M719" s="5"/>
    </row>
    <row r="720" spans="10:13" ht="12.75" hidden="1">
      <c r="J720" s="5">
        <f t="shared" si="21"/>
        <v>0.03583815419366898</v>
      </c>
      <c r="K720" s="14">
        <f t="shared" si="20"/>
        <v>0.0358</v>
      </c>
      <c r="L720" s="17">
        <v>6.46</v>
      </c>
      <c r="M720" s="5"/>
    </row>
    <row r="721" spans="10:13" ht="12.75" hidden="1">
      <c r="J721" s="5">
        <f t="shared" si="21"/>
        <v>0.03588133496490331</v>
      </c>
      <c r="K721" s="14">
        <f t="shared" si="20"/>
        <v>0.0359</v>
      </c>
      <c r="L721" s="17">
        <v>6.47</v>
      </c>
      <c r="M721" s="5"/>
    </row>
    <row r="722" spans="10:13" ht="12.75" hidden="1">
      <c r="J722" s="5">
        <f t="shared" si="21"/>
        <v>0.03592455352342</v>
      </c>
      <c r="K722" s="14">
        <f t="shared" si="20"/>
        <v>0.0359</v>
      </c>
      <c r="L722" s="17">
        <v>6.48</v>
      </c>
      <c r="M722" s="5"/>
    </row>
    <row r="723" spans="10:13" ht="12.75" hidden="1">
      <c r="J723" s="5">
        <f t="shared" si="21"/>
        <v>0.03596780989231241</v>
      </c>
      <c r="K723" s="14">
        <f t="shared" si="20"/>
        <v>0.036</v>
      </c>
      <c r="L723" s="17">
        <v>6.49</v>
      </c>
      <c r="M723" s="5"/>
    </row>
    <row r="724" spans="10:13" ht="12.75" hidden="1">
      <c r="J724" s="5">
        <f t="shared" si="21"/>
        <v>0.03601110409468661</v>
      </c>
      <c r="K724" s="14">
        <f t="shared" si="20"/>
        <v>0.036</v>
      </c>
      <c r="L724" s="17">
        <v>6.5</v>
      </c>
      <c r="M724" s="5"/>
    </row>
    <row r="725" spans="10:13" ht="12.75" hidden="1">
      <c r="J725" s="5">
        <f t="shared" si="21"/>
        <v>0.03605443615366127</v>
      </c>
      <c r="K725" s="14">
        <f t="shared" si="20"/>
        <v>0.0361</v>
      </c>
      <c r="L725" s="17">
        <v>6.51</v>
      </c>
      <c r="M725" s="5"/>
    </row>
    <row r="726" spans="10:13" ht="12.75" hidden="1">
      <c r="J726" s="5">
        <f t="shared" si="21"/>
        <v>0.036097806092367735</v>
      </c>
      <c r="K726" s="14">
        <f t="shared" si="20"/>
        <v>0.0361</v>
      </c>
      <c r="L726" s="17">
        <v>6.52</v>
      </c>
      <c r="M726" s="5"/>
    </row>
    <row r="727" spans="10:13" ht="12.75" hidden="1">
      <c r="J727" s="5">
        <f t="shared" si="21"/>
        <v>0.03614121393395009</v>
      </c>
      <c r="K727" s="14">
        <f t="shared" si="20"/>
        <v>0.0361</v>
      </c>
      <c r="L727" s="17">
        <v>6.53</v>
      </c>
      <c r="M727" s="5"/>
    </row>
    <row r="728" spans="10:13" ht="12.75" hidden="1">
      <c r="J728" s="5">
        <f t="shared" si="21"/>
        <v>0.03618465970156487</v>
      </c>
      <c r="K728" s="14">
        <f t="shared" si="20"/>
        <v>0.0362</v>
      </c>
      <c r="L728" s="17">
        <v>6.54</v>
      </c>
      <c r="M728" s="5"/>
    </row>
    <row r="729" spans="10:13" ht="12.75" hidden="1">
      <c r="J729" s="5">
        <f t="shared" si="21"/>
        <v>0.03622814341838154</v>
      </c>
      <c r="K729" s="14">
        <f t="shared" si="20"/>
        <v>0.0362</v>
      </c>
      <c r="L729" s="17">
        <v>6.55</v>
      </c>
      <c r="M729" s="5"/>
    </row>
    <row r="730" spans="10:13" ht="12.75" hidden="1">
      <c r="J730" s="5">
        <f t="shared" si="21"/>
        <v>0.03627166510758206</v>
      </c>
      <c r="K730" s="14">
        <f t="shared" si="20"/>
        <v>0.0363</v>
      </c>
      <c r="L730" s="17">
        <v>6.56</v>
      </c>
      <c r="M730" s="5"/>
    </row>
    <row r="731" spans="10:13" ht="12.75" hidden="1">
      <c r="J731" s="5">
        <f t="shared" si="21"/>
        <v>0.03631522479236121</v>
      </c>
      <c r="K731" s="14">
        <f t="shared" si="20"/>
        <v>0.0363</v>
      </c>
      <c r="L731" s="17">
        <v>6.57</v>
      </c>
      <c r="M731" s="5"/>
    </row>
    <row r="732" spans="10:13" ht="12.75" hidden="1">
      <c r="J732" s="5">
        <f t="shared" si="21"/>
        <v>0.03635882249592637</v>
      </c>
      <c r="K732" s="14">
        <f t="shared" si="20"/>
        <v>0.0364</v>
      </c>
      <c r="L732" s="17">
        <v>6.58</v>
      </c>
      <c r="M732" s="5"/>
    </row>
    <row r="733" spans="10:13" ht="12.75" hidden="1">
      <c r="J733" s="5">
        <f t="shared" si="21"/>
        <v>0.036402458241497904</v>
      </c>
      <c r="K733" s="14">
        <f t="shared" si="20"/>
        <v>0.0364</v>
      </c>
      <c r="L733" s="17">
        <v>6.59</v>
      </c>
      <c r="M733" s="5"/>
    </row>
    <row r="734" spans="10:13" ht="12.75" hidden="1">
      <c r="J734" s="5">
        <f t="shared" si="21"/>
        <v>0.03644613205230851</v>
      </c>
      <c r="K734" s="14">
        <f t="shared" si="20"/>
        <v>0.0364</v>
      </c>
      <c r="L734" s="17">
        <v>6.6</v>
      </c>
      <c r="M734" s="5"/>
    </row>
    <row r="735" spans="10:13" ht="12.75" hidden="1">
      <c r="J735" s="5">
        <f t="shared" si="21"/>
        <v>0.03648984395160404</v>
      </c>
      <c r="K735" s="14">
        <f t="shared" si="20"/>
        <v>0.0365</v>
      </c>
      <c r="L735" s="17">
        <v>6.61</v>
      </c>
      <c r="M735" s="5"/>
    </row>
    <row r="736" spans="10:13" ht="12.75" hidden="1">
      <c r="J736" s="5">
        <f t="shared" si="21"/>
        <v>0.036533593962642774</v>
      </c>
      <c r="K736" s="14">
        <f t="shared" si="20"/>
        <v>0.0365</v>
      </c>
      <c r="L736" s="17">
        <v>6.62</v>
      </c>
      <c r="M736" s="5"/>
    </row>
    <row r="737" spans="10:13" ht="12.75" hidden="1">
      <c r="J737" s="5">
        <f t="shared" si="21"/>
        <v>0.03657738210869588</v>
      </c>
      <c r="K737" s="14">
        <f t="shared" si="20"/>
        <v>0.0366</v>
      </c>
      <c r="L737" s="17">
        <v>6.63</v>
      </c>
      <c r="M737" s="5"/>
    </row>
    <row r="738" spans="10:13" ht="12.75" hidden="1">
      <c r="J738" s="5">
        <f t="shared" si="21"/>
        <v>0.03662120841304739</v>
      </c>
      <c r="K738" s="14">
        <f t="shared" si="20"/>
        <v>0.0366</v>
      </c>
      <c r="L738" s="17">
        <v>6.64</v>
      </c>
      <c r="M738" s="5"/>
    </row>
    <row r="739" spans="10:13" ht="12.75" hidden="1">
      <c r="J739" s="5">
        <f t="shared" si="21"/>
        <v>0.03666507289899407</v>
      </c>
      <c r="K739" s="14">
        <f t="shared" si="20"/>
        <v>0.0367</v>
      </c>
      <c r="L739" s="17">
        <v>6.65</v>
      </c>
      <c r="M739" s="5"/>
    </row>
    <row r="740" spans="10:13" ht="12.75" hidden="1">
      <c r="J740" s="5">
        <f t="shared" si="21"/>
        <v>0.03670897558984548</v>
      </c>
      <c r="K740" s="14">
        <f t="shared" si="20"/>
        <v>0.0367</v>
      </c>
      <c r="L740" s="17">
        <v>6.66</v>
      </c>
      <c r="M740" s="5"/>
    </row>
    <row r="741" spans="10:13" ht="12.75" hidden="1">
      <c r="J741" s="5">
        <f t="shared" si="21"/>
        <v>0.03675291650892393</v>
      </c>
      <c r="K741" s="14">
        <f t="shared" si="20"/>
        <v>0.0368</v>
      </c>
      <c r="L741" s="17">
        <v>6.67</v>
      </c>
      <c r="M741" s="5"/>
    </row>
    <row r="742" spans="10:13" ht="12.75" hidden="1">
      <c r="J742" s="5">
        <f t="shared" si="21"/>
        <v>0.03679689567956451</v>
      </c>
      <c r="K742" s="14">
        <f t="shared" si="20"/>
        <v>0.0368</v>
      </c>
      <c r="L742" s="17">
        <v>6.68</v>
      </c>
      <c r="M742" s="5"/>
    </row>
    <row r="743" spans="10:13" ht="12.75" hidden="1">
      <c r="J743" s="5">
        <f t="shared" si="21"/>
        <v>0.03684091312511545</v>
      </c>
      <c r="K743" s="14">
        <f t="shared" si="20"/>
        <v>0.0368</v>
      </c>
      <c r="L743" s="17">
        <v>6.69</v>
      </c>
      <c r="M743" s="5"/>
    </row>
    <row r="744" spans="10:13" ht="12.75" hidden="1">
      <c r="J744" s="5">
        <f t="shared" si="21"/>
        <v>0.036884968868937495</v>
      </c>
      <c r="K744" s="14">
        <f t="shared" si="20"/>
        <v>0.0369</v>
      </c>
      <c r="L744" s="17">
        <v>6.7</v>
      </c>
      <c r="M744" s="5"/>
    </row>
    <row r="745" spans="10:13" ht="12.75" hidden="1">
      <c r="J745" s="5">
        <f t="shared" si="21"/>
        <v>0.03692906293440429</v>
      </c>
      <c r="K745" s="14">
        <f t="shared" si="20"/>
        <v>0.0369</v>
      </c>
      <c r="L745" s="17">
        <v>6.71</v>
      </c>
      <c r="M745" s="5"/>
    </row>
    <row r="746" spans="10:13" ht="12.75" hidden="1">
      <c r="J746" s="5">
        <f t="shared" si="21"/>
        <v>0.036973195344902454</v>
      </c>
      <c r="K746" s="14">
        <f t="shared" si="20"/>
        <v>0.037</v>
      </c>
      <c r="L746" s="17">
        <v>6.72</v>
      </c>
      <c r="M746" s="5"/>
    </row>
    <row r="747" spans="10:13" ht="12.75" hidden="1">
      <c r="J747" s="5">
        <f t="shared" si="21"/>
        <v>0.0370173661238315</v>
      </c>
      <c r="K747" s="14">
        <f t="shared" si="20"/>
        <v>0.037</v>
      </c>
      <c r="L747" s="17">
        <v>6.73</v>
      </c>
      <c r="M747" s="5"/>
    </row>
    <row r="748" spans="10:13" ht="12.75" hidden="1">
      <c r="J748" s="5">
        <f t="shared" si="21"/>
        <v>0.03706157529460369</v>
      </c>
      <c r="K748" s="14">
        <f t="shared" si="20"/>
        <v>0.0371</v>
      </c>
      <c r="L748" s="17">
        <v>6.74</v>
      </c>
      <c r="M748" s="5"/>
    </row>
    <row r="749" spans="10:13" ht="12.75" hidden="1">
      <c r="J749" s="5">
        <f t="shared" si="21"/>
        <v>0.037105822880644346</v>
      </c>
      <c r="K749" s="14">
        <f t="shared" si="20"/>
        <v>0.0371</v>
      </c>
      <c r="L749" s="17">
        <v>6.75</v>
      </c>
      <c r="M749" s="5"/>
    </row>
    <row r="750" spans="10:13" ht="12.75" hidden="1">
      <c r="J750" s="5">
        <f t="shared" si="21"/>
        <v>0.0371501089053915</v>
      </c>
      <c r="K750" s="14">
        <f t="shared" si="20"/>
        <v>0.0372</v>
      </c>
      <c r="L750" s="17">
        <v>6.76</v>
      </c>
      <c r="M750" s="5"/>
    </row>
    <row r="751" spans="10:13" ht="12.75" hidden="1">
      <c r="J751" s="5">
        <f t="shared" si="21"/>
        <v>0.03719443339229622</v>
      </c>
      <c r="K751" s="14">
        <f t="shared" si="20"/>
        <v>0.0372</v>
      </c>
      <c r="L751" s="17">
        <v>6.77</v>
      </c>
      <c r="M751" s="5"/>
    </row>
    <row r="752" spans="10:13" ht="12.75" hidden="1">
      <c r="J752" s="5">
        <f t="shared" si="21"/>
        <v>0.037238796364822635</v>
      </c>
      <c r="K752" s="14">
        <f t="shared" si="20"/>
        <v>0.0372</v>
      </c>
      <c r="L752" s="17">
        <v>6.78</v>
      </c>
      <c r="M752" s="5"/>
    </row>
    <row r="753" spans="10:13" ht="12.75" hidden="1">
      <c r="J753" s="5">
        <f t="shared" si="21"/>
        <v>0.037283197846447624</v>
      </c>
      <c r="K753" s="14">
        <f t="shared" si="20"/>
        <v>0.0373</v>
      </c>
      <c r="L753" s="17">
        <v>6.79</v>
      </c>
      <c r="M753" s="5"/>
    </row>
    <row r="754" spans="10:13" ht="12.75" hidden="1">
      <c r="J754" s="5">
        <f t="shared" si="21"/>
        <v>0.03732763786066107</v>
      </c>
      <c r="K754" s="14">
        <f t="shared" si="20"/>
        <v>0.0373</v>
      </c>
      <c r="L754" s="17">
        <v>6.8</v>
      </c>
      <c r="M754" s="5"/>
    </row>
    <row r="755" spans="10:13" ht="12.75" hidden="1">
      <c r="J755" s="5">
        <f t="shared" si="21"/>
        <v>0.03737211643096572</v>
      </c>
      <c r="K755" s="14">
        <f t="shared" si="20"/>
        <v>0.0374</v>
      </c>
      <c r="L755" s="17">
        <v>6.81</v>
      </c>
      <c r="M755" s="5"/>
    </row>
    <row r="756" spans="10:13" ht="12.75" hidden="1">
      <c r="J756" s="5">
        <f t="shared" si="21"/>
        <v>0.037416633580877545</v>
      </c>
      <c r="K756" s="14">
        <f t="shared" si="20"/>
        <v>0.0374</v>
      </c>
      <c r="L756" s="17">
        <v>6.82</v>
      </c>
      <c r="M756" s="5"/>
    </row>
    <row r="757" spans="10:13" ht="12.75" hidden="1">
      <c r="J757" s="5">
        <f t="shared" si="21"/>
        <v>0.03746118933392534</v>
      </c>
      <c r="K757" s="14">
        <f t="shared" si="20"/>
        <v>0.0375</v>
      </c>
      <c r="L757" s="17">
        <v>6.83</v>
      </c>
      <c r="M757" s="5"/>
    </row>
    <row r="758" spans="10:13" ht="12.75" hidden="1">
      <c r="J758" s="5">
        <f t="shared" si="21"/>
        <v>0.03750578371365093</v>
      </c>
      <c r="K758" s="14">
        <f t="shared" si="20"/>
        <v>0.0375</v>
      </c>
      <c r="L758" s="17">
        <v>6.84</v>
      </c>
      <c r="M758" s="5"/>
    </row>
    <row r="759" spans="10:13" ht="12.75" hidden="1">
      <c r="J759" s="5">
        <f t="shared" si="21"/>
        <v>0.03755041674360893</v>
      </c>
      <c r="K759" s="14">
        <f t="shared" si="20"/>
        <v>0.0376</v>
      </c>
      <c r="L759" s="17">
        <v>6.85</v>
      </c>
      <c r="M759" s="5"/>
    </row>
    <row r="760" spans="10:13" ht="12.75" hidden="1">
      <c r="J760" s="5">
        <f t="shared" si="21"/>
        <v>0.03759508844736742</v>
      </c>
      <c r="K760" s="14">
        <f t="shared" si="20"/>
        <v>0.0376</v>
      </c>
      <c r="L760" s="17">
        <v>6.86</v>
      </c>
      <c r="M760" s="5"/>
    </row>
    <row r="761" spans="10:13" ht="12.75" hidden="1">
      <c r="J761" s="5">
        <f t="shared" si="21"/>
        <v>0.03763979884850727</v>
      </c>
      <c r="K761" s="14">
        <f t="shared" si="20"/>
        <v>0.0376</v>
      </c>
      <c r="L761" s="17">
        <v>6.87</v>
      </c>
      <c r="M761" s="5"/>
    </row>
    <row r="762" spans="10:13" ht="12.75" hidden="1">
      <c r="J762" s="5">
        <f t="shared" si="21"/>
        <v>0.037684547970622095</v>
      </c>
      <c r="K762" s="14">
        <f t="shared" si="20"/>
        <v>0.0377</v>
      </c>
      <c r="L762" s="17">
        <v>6.88</v>
      </c>
      <c r="M762" s="5"/>
    </row>
    <row r="763" spans="10:13" ht="12.75" hidden="1">
      <c r="J763" s="5">
        <f t="shared" si="21"/>
        <v>0.037729335837319244</v>
      </c>
      <c r="K763" s="14">
        <f t="shared" si="20"/>
        <v>0.0377</v>
      </c>
      <c r="L763" s="17">
        <v>6.89</v>
      </c>
      <c r="M763" s="5"/>
    </row>
    <row r="764" spans="10:13" ht="12.75" hidden="1">
      <c r="J764" s="5">
        <f t="shared" si="21"/>
        <v>0.03777416247221843</v>
      </c>
      <c r="K764" s="14">
        <f t="shared" si="20"/>
        <v>0.0378</v>
      </c>
      <c r="L764" s="17">
        <v>6.9</v>
      </c>
      <c r="M764" s="5"/>
    </row>
    <row r="765" spans="10:13" ht="12.75" hidden="1">
      <c r="J765" s="5">
        <f t="shared" si="21"/>
        <v>0.03781902789895297</v>
      </c>
      <c r="K765" s="14">
        <f t="shared" si="20"/>
        <v>0.0378</v>
      </c>
      <c r="L765" s="17">
        <v>6.91</v>
      </c>
      <c r="M765" s="5"/>
    </row>
    <row r="766" spans="10:13" ht="12.75" hidden="1">
      <c r="J766" s="5">
        <f t="shared" si="21"/>
        <v>0.0378639321411689</v>
      </c>
      <c r="K766" s="14">
        <f t="shared" si="20"/>
        <v>0.0379</v>
      </c>
      <c r="L766" s="17">
        <v>6.92</v>
      </c>
      <c r="M766" s="5"/>
    </row>
    <row r="767" spans="10:13" ht="12.75" hidden="1">
      <c r="J767" s="5">
        <f t="shared" si="21"/>
        <v>0.03790887522252556</v>
      </c>
      <c r="K767" s="14">
        <f t="shared" si="20"/>
        <v>0.0379</v>
      </c>
      <c r="L767" s="17">
        <v>6.93</v>
      </c>
      <c r="M767" s="5"/>
    </row>
    <row r="768" spans="10:13" ht="12.75" hidden="1">
      <c r="J768" s="5">
        <f t="shared" si="21"/>
        <v>0.03795385716669536</v>
      </c>
      <c r="K768" s="14">
        <f t="shared" si="20"/>
        <v>0.038</v>
      </c>
      <c r="L768" s="17">
        <v>6.94</v>
      </c>
      <c r="M768" s="5"/>
    </row>
    <row r="769" spans="10:13" ht="12.75" hidden="1">
      <c r="J769" s="5">
        <f t="shared" si="21"/>
        <v>0.03799887799736379</v>
      </c>
      <c r="K769" s="14">
        <f t="shared" si="20"/>
        <v>0.038</v>
      </c>
      <c r="L769" s="17">
        <v>6.95</v>
      </c>
      <c r="M769" s="5"/>
    </row>
    <row r="770" spans="10:13" ht="12.75" hidden="1">
      <c r="J770" s="5">
        <f t="shared" si="21"/>
        <v>0.03804393773822945</v>
      </c>
      <c r="K770" s="14">
        <f t="shared" si="20"/>
        <v>0.038</v>
      </c>
      <c r="L770" s="17">
        <v>6.96</v>
      </c>
      <c r="M770" s="5"/>
    </row>
    <row r="771" spans="10:13" ht="12.75" hidden="1">
      <c r="J771" s="5">
        <f t="shared" si="21"/>
        <v>0.038089036413004096</v>
      </c>
      <c r="K771" s="14">
        <f t="shared" si="20"/>
        <v>0.0381</v>
      </c>
      <c r="L771" s="17">
        <v>6.97</v>
      </c>
      <c r="M771" s="5"/>
    </row>
    <row r="772" spans="10:13" ht="12.75" hidden="1">
      <c r="J772" s="5">
        <f t="shared" si="21"/>
        <v>0.03813417404541286</v>
      </c>
      <c r="K772" s="14">
        <f t="shared" si="20"/>
        <v>0.0381</v>
      </c>
      <c r="L772" s="17">
        <v>6.98</v>
      </c>
      <c r="M772" s="5"/>
    </row>
    <row r="773" spans="10:13" ht="12.75" hidden="1">
      <c r="J773" s="5">
        <f t="shared" si="21"/>
        <v>0.038179350659193534</v>
      </c>
      <c r="K773" s="14">
        <f t="shared" si="20"/>
        <v>0.0382</v>
      </c>
      <c r="L773" s="17">
        <v>6.99</v>
      </c>
      <c r="M773" s="5"/>
    </row>
    <row r="774" spans="10:13" ht="12.75" hidden="1">
      <c r="J774" s="5">
        <f t="shared" si="21"/>
        <v>0.038224566278097616</v>
      </c>
      <c r="K774" s="14">
        <f t="shared" si="20"/>
        <v>0.0382</v>
      </c>
      <c r="L774" s="17">
        <v>7</v>
      </c>
      <c r="M774" s="5"/>
    </row>
    <row r="775" spans="10:13" ht="12.75" hidden="1">
      <c r="J775" s="5">
        <f t="shared" si="21"/>
        <v>0.03826982092588932</v>
      </c>
      <c r="K775" s="14">
        <f t="shared" si="20"/>
        <v>0.0383</v>
      </c>
      <c r="L775" s="17">
        <v>7.01</v>
      </c>
      <c r="M775" s="5"/>
    </row>
    <row r="776" spans="10:13" ht="12.75" hidden="1">
      <c r="J776" s="5">
        <f t="shared" si="21"/>
        <v>0.03831511462634657</v>
      </c>
      <c r="K776" s="14">
        <f t="shared" si="20"/>
        <v>0.0383</v>
      </c>
      <c r="L776" s="17">
        <v>7.02</v>
      </c>
      <c r="M776" s="5"/>
    </row>
    <row r="777" spans="10:13" ht="12.75" hidden="1">
      <c r="J777" s="5">
        <f t="shared" si="21"/>
        <v>0.03836044740326011</v>
      </c>
      <c r="K777" s="14">
        <f t="shared" si="20"/>
        <v>0.0384</v>
      </c>
      <c r="L777" s="17">
        <v>7.03</v>
      </c>
      <c r="M777" s="5"/>
    </row>
    <row r="778" spans="10:13" ht="12.75" hidden="1">
      <c r="J778" s="5">
        <f t="shared" si="21"/>
        <v>0.03840581928043402</v>
      </c>
      <c r="K778" s="14">
        <f t="shared" si="20"/>
        <v>0.0384</v>
      </c>
      <c r="L778" s="17">
        <v>7.04</v>
      </c>
      <c r="M778" s="5"/>
    </row>
    <row r="779" spans="10:13" ht="12.75" hidden="1">
      <c r="J779" s="5">
        <f t="shared" si="21"/>
        <v>0.03845123028168568</v>
      </c>
      <c r="K779" s="14">
        <f aca="true" t="shared" si="22" ref="K779:K842">ROUND(J779,4)</f>
        <v>0.0385</v>
      </c>
      <c r="L779" s="17">
        <v>7.05</v>
      </c>
      <c r="M779" s="5"/>
    </row>
    <row r="780" spans="10:13" ht="12.75" hidden="1">
      <c r="J780" s="5">
        <f aca="true" t="shared" si="23" ref="J780:J843">TAN(3.14*(20+L780)/180)-((20+L780)*3.14/180)</f>
        <v>0.038496680430845476</v>
      </c>
      <c r="K780" s="14">
        <f t="shared" si="22"/>
        <v>0.0385</v>
      </c>
      <c r="L780" s="17">
        <v>7.06</v>
      </c>
      <c r="M780" s="5"/>
    </row>
    <row r="781" spans="10:13" ht="12.75" hidden="1">
      <c r="J781" s="5">
        <f t="shared" si="23"/>
        <v>0.03854216975175734</v>
      </c>
      <c r="K781" s="14">
        <f t="shared" si="22"/>
        <v>0.0385</v>
      </c>
      <c r="L781" s="17">
        <v>7.07</v>
      </c>
      <c r="M781" s="5"/>
    </row>
    <row r="782" spans="10:13" ht="12.75" hidden="1">
      <c r="J782" s="5">
        <f t="shared" si="23"/>
        <v>0.03858769826827824</v>
      </c>
      <c r="K782" s="14">
        <f t="shared" si="22"/>
        <v>0.0386</v>
      </c>
      <c r="L782" s="17">
        <v>7.08</v>
      </c>
      <c r="M782" s="5"/>
    </row>
    <row r="783" spans="10:13" ht="12.75" hidden="1">
      <c r="J783" s="5">
        <f t="shared" si="23"/>
        <v>0.03863326600427874</v>
      </c>
      <c r="K783" s="14">
        <f t="shared" si="22"/>
        <v>0.0386</v>
      </c>
      <c r="L783" s="17">
        <v>7.09</v>
      </c>
      <c r="M783" s="5"/>
    </row>
    <row r="784" spans="10:13" ht="12.75" hidden="1">
      <c r="J784" s="5">
        <f t="shared" si="23"/>
        <v>0.0386788729836422</v>
      </c>
      <c r="K784" s="14">
        <f t="shared" si="22"/>
        <v>0.0387</v>
      </c>
      <c r="L784" s="17">
        <v>7.1</v>
      </c>
      <c r="M784" s="5"/>
    </row>
    <row r="785" spans="10:13" ht="12.75" hidden="1">
      <c r="J785" s="5">
        <f t="shared" si="23"/>
        <v>0.038724519230265764</v>
      </c>
      <c r="K785" s="14">
        <f t="shared" si="22"/>
        <v>0.0387</v>
      </c>
      <c r="L785" s="17">
        <v>7.11</v>
      </c>
      <c r="M785" s="5"/>
    </row>
    <row r="786" spans="10:13" ht="12.75" hidden="1">
      <c r="J786" s="5">
        <f t="shared" si="23"/>
        <v>0.03877020476805959</v>
      </c>
      <c r="K786" s="14">
        <f t="shared" si="22"/>
        <v>0.0388</v>
      </c>
      <c r="L786" s="17">
        <v>7.12</v>
      </c>
      <c r="M786" s="5"/>
    </row>
    <row r="787" spans="10:13" ht="12.75" hidden="1">
      <c r="J787" s="5">
        <f t="shared" si="23"/>
        <v>0.038815929620947154</v>
      </c>
      <c r="K787" s="14">
        <f t="shared" si="22"/>
        <v>0.0388</v>
      </c>
      <c r="L787" s="17">
        <v>7.13</v>
      </c>
      <c r="M787" s="5"/>
    </row>
    <row r="788" spans="10:13" ht="12.75" hidden="1">
      <c r="J788" s="5">
        <f t="shared" si="23"/>
        <v>0.03886169381286553</v>
      </c>
      <c r="K788" s="14">
        <f t="shared" si="22"/>
        <v>0.0389</v>
      </c>
      <c r="L788" s="17">
        <v>7.14</v>
      </c>
      <c r="M788" s="5"/>
    </row>
    <row r="789" spans="10:13" ht="12.75" hidden="1">
      <c r="J789" s="5">
        <f t="shared" si="23"/>
        <v>0.03890749736776489</v>
      </c>
      <c r="K789" s="14">
        <f t="shared" si="22"/>
        <v>0.0389</v>
      </c>
      <c r="L789" s="17">
        <v>7.15</v>
      </c>
      <c r="M789" s="5"/>
    </row>
    <row r="790" spans="10:13" ht="12.75" hidden="1">
      <c r="J790" s="5">
        <f t="shared" si="23"/>
        <v>0.03895334030960884</v>
      </c>
      <c r="K790" s="14">
        <f t="shared" si="22"/>
        <v>0.039</v>
      </c>
      <c r="L790" s="17">
        <v>7.16</v>
      </c>
      <c r="M790" s="5"/>
    </row>
    <row r="791" spans="10:13" ht="12.75" hidden="1">
      <c r="J791" s="5">
        <f t="shared" si="23"/>
        <v>0.03899922266237421</v>
      </c>
      <c r="K791" s="14">
        <f t="shared" si="22"/>
        <v>0.039</v>
      </c>
      <c r="L791" s="17">
        <v>7.17</v>
      </c>
      <c r="M791" s="5"/>
    </row>
    <row r="792" spans="10:13" ht="12.75" hidden="1">
      <c r="J792" s="5">
        <f t="shared" si="23"/>
        <v>0.03904514445005147</v>
      </c>
      <c r="K792" s="14">
        <f t="shared" si="22"/>
        <v>0.039</v>
      </c>
      <c r="L792" s="17">
        <v>7.18</v>
      </c>
      <c r="M792" s="5"/>
    </row>
    <row r="793" spans="10:13" ht="12.75" hidden="1">
      <c r="J793" s="5">
        <f t="shared" si="23"/>
        <v>0.039091105696644424</v>
      </c>
      <c r="K793" s="14">
        <f t="shared" si="22"/>
        <v>0.0391</v>
      </c>
      <c r="L793" s="17">
        <v>7.19</v>
      </c>
      <c r="M793" s="5"/>
    </row>
    <row r="794" spans="10:13" ht="12.75" hidden="1">
      <c r="J794" s="5">
        <f t="shared" si="23"/>
        <v>0.03913710642617002</v>
      </c>
      <c r="K794" s="14">
        <f t="shared" si="22"/>
        <v>0.0391</v>
      </c>
      <c r="L794" s="17">
        <v>7.2</v>
      </c>
      <c r="M794" s="5"/>
    </row>
    <row r="795" spans="10:13" ht="12.75" hidden="1">
      <c r="J795" s="5">
        <f t="shared" si="23"/>
        <v>0.03918314666265893</v>
      </c>
      <c r="K795" s="14">
        <f t="shared" si="22"/>
        <v>0.0392</v>
      </c>
      <c r="L795" s="17">
        <v>7.21</v>
      </c>
      <c r="M795" s="5"/>
    </row>
    <row r="796" spans="10:13" ht="12.75" hidden="1">
      <c r="J796" s="5">
        <f t="shared" si="23"/>
        <v>0.039229226430155084</v>
      </c>
      <c r="K796" s="14">
        <f t="shared" si="22"/>
        <v>0.0392</v>
      </c>
      <c r="L796" s="17">
        <v>7.22</v>
      </c>
      <c r="M796" s="5"/>
    </row>
    <row r="797" spans="10:13" ht="12.75" hidden="1">
      <c r="J797" s="5">
        <f t="shared" si="23"/>
        <v>0.03927534575271591</v>
      </c>
      <c r="K797" s="14">
        <f t="shared" si="22"/>
        <v>0.0393</v>
      </c>
      <c r="L797" s="17">
        <v>7.23</v>
      </c>
      <c r="M797" s="5"/>
    </row>
    <row r="798" spans="10:13" ht="12.75" hidden="1">
      <c r="J798" s="5">
        <f t="shared" si="23"/>
        <v>0.03932150465441214</v>
      </c>
      <c r="K798" s="14">
        <f t="shared" si="22"/>
        <v>0.0393</v>
      </c>
      <c r="L798" s="17">
        <v>7.24</v>
      </c>
      <c r="M798" s="5"/>
    </row>
    <row r="799" spans="10:13" ht="12.75" hidden="1">
      <c r="J799" s="5">
        <f t="shared" si="23"/>
        <v>0.03936770315932825</v>
      </c>
      <c r="K799" s="14">
        <f t="shared" si="22"/>
        <v>0.0394</v>
      </c>
      <c r="L799" s="17">
        <v>7.25</v>
      </c>
      <c r="M799" s="5"/>
    </row>
    <row r="800" spans="10:13" ht="12.75" hidden="1">
      <c r="J800" s="5">
        <f t="shared" si="23"/>
        <v>0.039413941291562005</v>
      </c>
      <c r="K800" s="14">
        <f t="shared" si="22"/>
        <v>0.0394</v>
      </c>
      <c r="L800" s="17">
        <v>7.26</v>
      </c>
      <c r="M800" s="5"/>
    </row>
    <row r="801" spans="10:13" ht="12.75" hidden="1">
      <c r="J801" s="5">
        <f t="shared" si="23"/>
        <v>0.03946021907522451</v>
      </c>
      <c r="K801" s="14">
        <f t="shared" si="22"/>
        <v>0.0395</v>
      </c>
      <c r="L801" s="17">
        <v>7.27</v>
      </c>
      <c r="M801" s="5"/>
    </row>
    <row r="802" spans="10:13" ht="12.75" hidden="1">
      <c r="J802" s="5">
        <f t="shared" si="23"/>
        <v>0.03950653653444064</v>
      </c>
      <c r="K802" s="14">
        <f t="shared" si="22"/>
        <v>0.0395</v>
      </c>
      <c r="L802" s="17">
        <v>7.28</v>
      </c>
      <c r="M802" s="5"/>
    </row>
    <row r="803" spans="10:13" ht="12.75" hidden="1">
      <c r="J803" s="5">
        <f t="shared" si="23"/>
        <v>0.03955289369334858</v>
      </c>
      <c r="K803" s="14">
        <f t="shared" si="22"/>
        <v>0.0396</v>
      </c>
      <c r="L803" s="17">
        <v>7.29</v>
      </c>
      <c r="M803" s="5"/>
    </row>
    <row r="804" spans="10:13" ht="12.75" hidden="1">
      <c r="J804" s="5">
        <f t="shared" si="23"/>
        <v>0.03959929057610012</v>
      </c>
      <c r="K804" s="14">
        <f t="shared" si="22"/>
        <v>0.0396</v>
      </c>
      <c r="L804" s="17">
        <v>7.3</v>
      </c>
      <c r="M804" s="5"/>
    </row>
    <row r="805" spans="10:13" ht="12.75" hidden="1">
      <c r="J805" s="5">
        <f t="shared" si="23"/>
        <v>0.03964572720686055</v>
      </c>
      <c r="K805" s="14">
        <f t="shared" si="22"/>
        <v>0.0396</v>
      </c>
      <c r="L805" s="17">
        <v>7.31</v>
      </c>
      <c r="M805" s="5"/>
    </row>
    <row r="806" spans="10:13" ht="12.75" hidden="1">
      <c r="J806" s="5">
        <f t="shared" si="23"/>
        <v>0.03969220360980885</v>
      </c>
      <c r="K806" s="14">
        <f t="shared" si="22"/>
        <v>0.0397</v>
      </c>
      <c r="L806" s="17">
        <v>7.32</v>
      </c>
      <c r="M806" s="5"/>
    </row>
    <row r="807" spans="10:13" ht="12.75" hidden="1">
      <c r="J807" s="5">
        <f t="shared" si="23"/>
        <v>0.03973871980913718</v>
      </c>
      <c r="K807" s="14">
        <f t="shared" si="22"/>
        <v>0.0397</v>
      </c>
      <c r="L807" s="17">
        <v>7.33</v>
      </c>
      <c r="M807" s="5"/>
    </row>
    <row r="808" spans="10:13" ht="12.75" hidden="1">
      <c r="J808" s="5">
        <f t="shared" si="23"/>
        <v>0.03978527582905167</v>
      </c>
      <c r="K808" s="14">
        <f t="shared" si="22"/>
        <v>0.0398</v>
      </c>
      <c r="L808" s="17">
        <v>7.34</v>
      </c>
      <c r="M808" s="5"/>
    </row>
    <row r="809" spans="10:13" ht="12.75" hidden="1">
      <c r="J809" s="5">
        <f t="shared" si="23"/>
        <v>0.03983187169377178</v>
      </c>
      <c r="K809" s="14">
        <f t="shared" si="22"/>
        <v>0.0398</v>
      </c>
      <c r="L809" s="17">
        <v>7.35</v>
      </c>
      <c r="M809" s="5"/>
    </row>
    <row r="810" spans="10:13" ht="12.75" hidden="1">
      <c r="J810" s="5">
        <f t="shared" si="23"/>
        <v>0.039878507427530574</v>
      </c>
      <c r="K810" s="14">
        <f t="shared" si="22"/>
        <v>0.0399</v>
      </c>
      <c r="L810" s="17">
        <v>7.36</v>
      </c>
      <c r="M810" s="5"/>
    </row>
    <row r="811" spans="10:13" ht="12.75" hidden="1">
      <c r="J811" s="5">
        <f t="shared" si="23"/>
        <v>0.039925183054574764</v>
      </c>
      <c r="K811" s="14">
        <f t="shared" si="22"/>
        <v>0.0399</v>
      </c>
      <c r="L811" s="17">
        <v>7.37</v>
      </c>
      <c r="M811" s="5"/>
    </row>
    <row r="812" spans="10:13" ht="12.75" hidden="1">
      <c r="J812" s="5">
        <f t="shared" si="23"/>
        <v>0.03997189859916478</v>
      </c>
      <c r="K812" s="14">
        <f t="shared" si="22"/>
        <v>0.04</v>
      </c>
      <c r="L812" s="17">
        <v>7.38</v>
      </c>
      <c r="M812" s="5"/>
    </row>
    <row r="813" spans="10:13" ht="12.75" hidden="1">
      <c r="J813" s="5">
        <f t="shared" si="23"/>
        <v>0.04001865408557442</v>
      </c>
      <c r="K813" s="14">
        <f t="shared" si="22"/>
        <v>0.04</v>
      </c>
      <c r="L813" s="17">
        <v>7.39</v>
      </c>
      <c r="M813" s="5"/>
    </row>
    <row r="814" spans="10:13" ht="12.75" hidden="1">
      <c r="J814" s="5">
        <f t="shared" si="23"/>
        <v>0.04006544953809127</v>
      </c>
      <c r="K814" s="14">
        <f t="shared" si="22"/>
        <v>0.0401</v>
      </c>
      <c r="L814" s="17">
        <v>7.4</v>
      </c>
      <c r="M814" s="5"/>
    </row>
    <row r="815" spans="10:13" ht="12.75" hidden="1">
      <c r="J815" s="5">
        <f t="shared" si="23"/>
        <v>0.040112284981016544</v>
      </c>
      <c r="K815" s="14">
        <f t="shared" si="22"/>
        <v>0.0401</v>
      </c>
      <c r="L815" s="17">
        <v>7.41</v>
      </c>
      <c r="M815" s="5"/>
    </row>
    <row r="816" spans="10:13" ht="12.75" hidden="1">
      <c r="J816" s="5">
        <f t="shared" si="23"/>
        <v>0.04015916043866513</v>
      </c>
      <c r="K816" s="14">
        <f t="shared" si="22"/>
        <v>0.0402</v>
      </c>
      <c r="L816" s="17">
        <v>7.42</v>
      </c>
      <c r="M816" s="5"/>
    </row>
    <row r="817" spans="10:13" ht="12.75" hidden="1">
      <c r="J817" s="5">
        <f t="shared" si="23"/>
        <v>0.04020607593536546</v>
      </c>
      <c r="K817" s="14">
        <f t="shared" si="22"/>
        <v>0.0402</v>
      </c>
      <c r="L817" s="17">
        <v>7.43</v>
      </c>
      <c r="M817" s="5"/>
    </row>
    <row r="818" spans="10:13" ht="12.75" hidden="1">
      <c r="J818" s="5">
        <f t="shared" si="23"/>
        <v>0.040253031495459834</v>
      </c>
      <c r="K818" s="14">
        <f t="shared" si="22"/>
        <v>0.0403</v>
      </c>
      <c r="L818" s="17">
        <v>7.44</v>
      </c>
      <c r="M818" s="5"/>
    </row>
    <row r="819" spans="10:13" ht="12.75" hidden="1">
      <c r="J819" s="5">
        <f t="shared" si="23"/>
        <v>0.04030002714330416</v>
      </c>
      <c r="K819" s="14">
        <f t="shared" si="22"/>
        <v>0.0403</v>
      </c>
      <c r="L819" s="17">
        <v>7.45</v>
      </c>
      <c r="M819" s="5"/>
    </row>
    <row r="820" spans="10:13" ht="12.75" hidden="1">
      <c r="J820" s="5">
        <f t="shared" si="23"/>
        <v>0.04034706290326806</v>
      </c>
      <c r="K820" s="14">
        <f t="shared" si="22"/>
        <v>0.0403</v>
      </c>
      <c r="L820" s="17">
        <v>7.46</v>
      </c>
      <c r="M820" s="5"/>
    </row>
    <row r="821" spans="10:13" ht="12.75" hidden="1">
      <c r="J821" s="5">
        <f t="shared" si="23"/>
        <v>0.04039413879973475</v>
      </c>
      <c r="K821" s="14">
        <f t="shared" si="22"/>
        <v>0.0404</v>
      </c>
      <c r="L821" s="17">
        <v>7.47</v>
      </c>
      <c r="M821" s="5"/>
    </row>
    <row r="822" spans="10:13" ht="12.75" hidden="1">
      <c r="J822" s="5">
        <f t="shared" si="23"/>
        <v>0.04044125485710126</v>
      </c>
      <c r="K822" s="14">
        <f t="shared" si="22"/>
        <v>0.0404</v>
      </c>
      <c r="L822" s="17">
        <v>7.48</v>
      </c>
      <c r="M822" s="5"/>
    </row>
    <row r="823" spans="10:13" ht="12.75" hidden="1">
      <c r="J823" s="5">
        <f t="shared" si="23"/>
        <v>0.04048841109977841</v>
      </c>
      <c r="K823" s="14">
        <f t="shared" si="22"/>
        <v>0.0405</v>
      </c>
      <c r="L823" s="17">
        <v>7.49</v>
      </c>
      <c r="M823" s="5"/>
    </row>
    <row r="824" spans="10:13" ht="12.75" hidden="1">
      <c r="J824" s="5">
        <f t="shared" si="23"/>
        <v>0.040535607552190656</v>
      </c>
      <c r="K824" s="14">
        <f t="shared" si="22"/>
        <v>0.0405</v>
      </c>
      <c r="L824" s="17">
        <v>7.5</v>
      </c>
      <c r="M824" s="5"/>
    </row>
    <row r="825" spans="10:13" ht="12.75" hidden="1">
      <c r="J825" s="5">
        <f t="shared" si="23"/>
        <v>0.04058284423877645</v>
      </c>
      <c r="K825" s="14">
        <f t="shared" si="22"/>
        <v>0.0406</v>
      </c>
      <c r="L825" s="17">
        <v>7.51</v>
      </c>
      <c r="M825" s="5"/>
    </row>
    <row r="826" spans="10:13" ht="12.75" hidden="1">
      <c r="J826" s="5">
        <f t="shared" si="23"/>
        <v>0.040630121183987566</v>
      </c>
      <c r="K826" s="14">
        <f t="shared" si="22"/>
        <v>0.0406</v>
      </c>
      <c r="L826" s="17">
        <v>7.52</v>
      </c>
      <c r="M826" s="5"/>
    </row>
    <row r="827" spans="10:13" ht="12.75" hidden="1">
      <c r="J827" s="5">
        <f t="shared" si="23"/>
        <v>0.0406774384122901</v>
      </c>
      <c r="K827" s="14">
        <f t="shared" si="22"/>
        <v>0.0407</v>
      </c>
      <c r="L827" s="17">
        <v>7.53</v>
      </c>
      <c r="M827" s="5"/>
    </row>
    <row r="828" spans="10:13" ht="12.75" hidden="1">
      <c r="J828" s="5">
        <f t="shared" si="23"/>
        <v>0.04072479594816353</v>
      </c>
      <c r="K828" s="14">
        <f t="shared" si="22"/>
        <v>0.0407</v>
      </c>
      <c r="L828" s="17">
        <v>7.54</v>
      </c>
      <c r="M828" s="5"/>
    </row>
    <row r="829" spans="10:13" ht="12.75" hidden="1">
      <c r="J829" s="5">
        <f t="shared" si="23"/>
        <v>0.040772193816101254</v>
      </c>
      <c r="K829" s="14">
        <f t="shared" si="22"/>
        <v>0.0408</v>
      </c>
      <c r="L829" s="17">
        <v>7.55</v>
      </c>
      <c r="M829" s="5"/>
    </row>
    <row r="830" spans="10:13" ht="12.75" hidden="1">
      <c r="J830" s="5">
        <f t="shared" si="23"/>
        <v>0.04081963204061062</v>
      </c>
      <c r="K830" s="14">
        <f t="shared" si="22"/>
        <v>0.0408</v>
      </c>
      <c r="L830" s="17">
        <v>7.56</v>
      </c>
      <c r="M830" s="5"/>
    </row>
    <row r="831" spans="10:13" ht="12.75" hidden="1">
      <c r="J831" s="5">
        <f t="shared" si="23"/>
        <v>0.04086711064621279</v>
      </c>
      <c r="K831" s="14">
        <f t="shared" si="22"/>
        <v>0.0409</v>
      </c>
      <c r="L831" s="17">
        <v>7.57</v>
      </c>
      <c r="M831" s="5"/>
    </row>
    <row r="832" spans="10:13" ht="12.75" hidden="1">
      <c r="J832" s="5">
        <f t="shared" si="23"/>
        <v>0.040914629657442525</v>
      </c>
      <c r="K832" s="14">
        <f t="shared" si="22"/>
        <v>0.0409</v>
      </c>
      <c r="L832" s="17">
        <v>7.58</v>
      </c>
      <c r="M832" s="5"/>
    </row>
    <row r="833" spans="10:13" ht="12.75" hidden="1">
      <c r="J833" s="5">
        <f t="shared" si="23"/>
        <v>0.04096218909884858</v>
      </c>
      <c r="K833" s="14">
        <f t="shared" si="22"/>
        <v>0.041</v>
      </c>
      <c r="L833" s="17">
        <v>7.59</v>
      </c>
      <c r="M833" s="5"/>
    </row>
    <row r="834" spans="10:13" ht="12.75" hidden="1">
      <c r="J834" s="5">
        <f t="shared" si="23"/>
        <v>0.0410097889949938</v>
      </c>
      <c r="K834" s="14">
        <f t="shared" si="22"/>
        <v>0.041</v>
      </c>
      <c r="L834" s="17">
        <v>7.6</v>
      </c>
      <c r="M834" s="5"/>
    </row>
    <row r="835" spans="10:13" ht="12.75" hidden="1">
      <c r="J835" s="5">
        <f t="shared" si="23"/>
        <v>0.04105742937045459</v>
      </c>
      <c r="K835" s="14">
        <f t="shared" si="22"/>
        <v>0.0411</v>
      </c>
      <c r="L835" s="17">
        <v>7.61</v>
      </c>
      <c r="M835" s="5"/>
    </row>
    <row r="836" spans="10:13" ht="12.75" hidden="1">
      <c r="J836" s="5">
        <f t="shared" si="23"/>
        <v>0.041105110249821386</v>
      </c>
      <c r="K836" s="14">
        <f t="shared" si="22"/>
        <v>0.0411</v>
      </c>
      <c r="L836" s="17">
        <v>7.62</v>
      </c>
      <c r="M836" s="5"/>
    </row>
    <row r="837" spans="10:13" ht="12.75" hidden="1">
      <c r="J837" s="5">
        <f t="shared" si="23"/>
        <v>0.04115283165769845</v>
      </c>
      <c r="K837" s="14">
        <f t="shared" si="22"/>
        <v>0.0412</v>
      </c>
      <c r="L837" s="17">
        <v>7.63</v>
      </c>
      <c r="M837" s="5"/>
    </row>
    <row r="838" spans="10:13" ht="12.75" hidden="1">
      <c r="J838" s="5">
        <f t="shared" si="23"/>
        <v>0.041200593618703985</v>
      </c>
      <c r="K838" s="14">
        <f t="shared" si="22"/>
        <v>0.0412</v>
      </c>
      <c r="L838" s="17">
        <v>7.64</v>
      </c>
      <c r="M838" s="5"/>
    </row>
    <row r="839" spans="10:13" ht="12.75" hidden="1">
      <c r="J839" s="5">
        <f t="shared" si="23"/>
        <v>0.041248396157470335</v>
      </c>
      <c r="K839" s="14">
        <f t="shared" si="22"/>
        <v>0.0412</v>
      </c>
      <c r="L839" s="17">
        <v>7.65</v>
      </c>
      <c r="M839" s="5"/>
    </row>
    <row r="840" spans="10:13" ht="12.75" hidden="1">
      <c r="J840" s="5">
        <f t="shared" si="23"/>
        <v>0.041296239298643456</v>
      </c>
      <c r="K840" s="14">
        <f t="shared" si="22"/>
        <v>0.0413</v>
      </c>
      <c r="L840" s="17">
        <v>7.66</v>
      </c>
      <c r="M840" s="5"/>
    </row>
    <row r="841" spans="10:13" ht="12.75" hidden="1">
      <c r="J841" s="5">
        <f t="shared" si="23"/>
        <v>0.0413441230668834</v>
      </c>
      <c r="K841" s="14">
        <f t="shared" si="22"/>
        <v>0.0413</v>
      </c>
      <c r="L841" s="17">
        <v>7.67</v>
      </c>
      <c r="M841" s="5"/>
    </row>
    <row r="842" spans="10:13" ht="12.75" hidden="1">
      <c r="J842" s="5">
        <f t="shared" si="23"/>
        <v>0.04139204748686409</v>
      </c>
      <c r="K842" s="14">
        <f t="shared" si="22"/>
        <v>0.0414</v>
      </c>
      <c r="L842" s="17">
        <v>7.68</v>
      </c>
      <c r="M842" s="5"/>
    </row>
    <row r="843" spans="10:13" ht="12.75" hidden="1">
      <c r="J843" s="5">
        <f t="shared" si="23"/>
        <v>0.04144001258327368</v>
      </c>
      <c r="K843" s="14">
        <f aca="true" t="shared" si="24" ref="K843:K906">ROUND(J843,4)</f>
        <v>0.0414</v>
      </c>
      <c r="L843" s="17">
        <v>7.69</v>
      </c>
      <c r="M843" s="5"/>
    </row>
    <row r="844" spans="10:13" ht="12.75" hidden="1">
      <c r="J844" s="5">
        <f aca="true" t="shared" si="25" ref="J844:J907">TAN(3.14*(20+L844)/180)-((20+L844)*3.14/180)</f>
        <v>0.041488018380813896</v>
      </c>
      <c r="K844" s="14">
        <f t="shared" si="24"/>
        <v>0.0415</v>
      </c>
      <c r="L844" s="17">
        <v>7.7</v>
      </c>
      <c r="M844" s="5"/>
    </row>
    <row r="845" spans="10:13" ht="12.75" hidden="1">
      <c r="J845" s="5">
        <f t="shared" si="25"/>
        <v>0.041536064904200976</v>
      </c>
      <c r="K845" s="14">
        <f t="shared" si="24"/>
        <v>0.0415</v>
      </c>
      <c r="L845" s="17">
        <v>7.71</v>
      </c>
      <c r="M845" s="5"/>
    </row>
    <row r="846" spans="10:13" ht="12.75" hidden="1">
      <c r="J846" s="5">
        <f t="shared" si="25"/>
        <v>0.041584152178164746</v>
      </c>
      <c r="K846" s="14">
        <f t="shared" si="24"/>
        <v>0.0416</v>
      </c>
      <c r="L846" s="17">
        <v>7.72</v>
      </c>
      <c r="M846" s="5"/>
    </row>
    <row r="847" spans="10:13" ht="12.75" hidden="1">
      <c r="J847" s="5">
        <f t="shared" si="25"/>
        <v>0.04163228022744908</v>
      </c>
      <c r="K847" s="14">
        <f t="shared" si="24"/>
        <v>0.0416</v>
      </c>
      <c r="L847" s="17">
        <v>7.73</v>
      </c>
      <c r="M847" s="5"/>
    </row>
    <row r="848" spans="10:13" ht="12.75" hidden="1">
      <c r="J848" s="5">
        <f t="shared" si="25"/>
        <v>0.04168044907681223</v>
      </c>
      <c r="K848" s="14">
        <f t="shared" si="24"/>
        <v>0.0417</v>
      </c>
      <c r="L848" s="17">
        <v>7.74</v>
      </c>
      <c r="M848" s="5"/>
    </row>
    <row r="849" spans="10:13" ht="12.75" hidden="1">
      <c r="J849" s="5">
        <f t="shared" si="25"/>
        <v>0.041728658751026104</v>
      </c>
      <c r="K849" s="14">
        <f t="shared" si="24"/>
        <v>0.0417</v>
      </c>
      <c r="L849" s="17">
        <v>7.75</v>
      </c>
      <c r="M849" s="5"/>
    </row>
    <row r="850" spans="10:13" ht="12.75" hidden="1">
      <c r="J850" s="5">
        <f t="shared" si="25"/>
        <v>0.04177690927487682</v>
      </c>
      <c r="K850" s="14">
        <f t="shared" si="24"/>
        <v>0.0418</v>
      </c>
      <c r="L850" s="17">
        <v>7.76</v>
      </c>
      <c r="M850" s="5"/>
    </row>
    <row r="851" spans="10:13" ht="12.75" hidden="1">
      <c r="J851" s="5">
        <f t="shared" si="25"/>
        <v>0.041825200673164586</v>
      </c>
      <c r="K851" s="14">
        <f t="shared" si="24"/>
        <v>0.0418</v>
      </c>
      <c r="L851" s="17">
        <v>7.77</v>
      </c>
      <c r="M851" s="5"/>
    </row>
    <row r="852" spans="10:13" ht="12.75" hidden="1">
      <c r="J852" s="5">
        <f t="shared" si="25"/>
        <v>0.041873532970703786</v>
      </c>
      <c r="K852" s="14">
        <f t="shared" si="24"/>
        <v>0.0419</v>
      </c>
      <c r="L852" s="17">
        <v>7.78</v>
      </c>
      <c r="M852" s="5"/>
    </row>
    <row r="853" spans="10:13" ht="12.75" hidden="1">
      <c r="J853" s="5">
        <f t="shared" si="25"/>
        <v>0.04192190619232261</v>
      </c>
      <c r="K853" s="14">
        <f t="shared" si="24"/>
        <v>0.0419</v>
      </c>
      <c r="L853" s="17">
        <v>7.79</v>
      </c>
      <c r="M853" s="5"/>
    </row>
    <row r="854" spans="10:13" ht="12.75" hidden="1">
      <c r="J854" s="5">
        <f t="shared" si="25"/>
        <v>0.041970320362863744</v>
      </c>
      <c r="K854" s="14">
        <f t="shared" si="24"/>
        <v>0.042</v>
      </c>
      <c r="L854" s="17">
        <v>7.8</v>
      </c>
      <c r="M854" s="5"/>
    </row>
    <row r="855" spans="10:13" ht="12.75" hidden="1">
      <c r="J855" s="5">
        <f t="shared" si="25"/>
        <v>0.04201877550718347</v>
      </c>
      <c r="K855" s="14">
        <f t="shared" si="24"/>
        <v>0.042</v>
      </c>
      <c r="L855" s="17">
        <v>7.81</v>
      </c>
      <c r="M855" s="5"/>
    </row>
    <row r="856" spans="10:13" ht="12.75" hidden="1">
      <c r="J856" s="5">
        <f t="shared" si="25"/>
        <v>0.04206727165015278</v>
      </c>
      <c r="K856" s="14">
        <f t="shared" si="24"/>
        <v>0.0421</v>
      </c>
      <c r="L856" s="17">
        <v>7.82</v>
      </c>
      <c r="M856" s="5"/>
    </row>
    <row r="857" spans="10:13" ht="12.75" hidden="1">
      <c r="J857" s="5">
        <f t="shared" si="25"/>
        <v>0.04211580881665644</v>
      </c>
      <c r="K857" s="14">
        <f t="shared" si="24"/>
        <v>0.0421</v>
      </c>
      <c r="L857" s="17">
        <v>7.83</v>
      </c>
      <c r="M857" s="5"/>
    </row>
    <row r="858" spans="10:13" ht="12.75" hidden="1">
      <c r="J858" s="5">
        <f t="shared" si="25"/>
        <v>0.04216438703159353</v>
      </c>
      <c r="K858" s="14">
        <f t="shared" si="24"/>
        <v>0.0422</v>
      </c>
      <c r="L858" s="17">
        <v>7.84</v>
      </c>
      <c r="M858" s="5"/>
    </row>
    <row r="859" spans="10:13" ht="12.75" hidden="1">
      <c r="J859" s="5">
        <f t="shared" si="25"/>
        <v>0.04221300631987701</v>
      </c>
      <c r="K859" s="14">
        <f t="shared" si="24"/>
        <v>0.0422</v>
      </c>
      <c r="L859" s="17">
        <v>7.85</v>
      </c>
      <c r="M859" s="5"/>
    </row>
    <row r="860" spans="10:13" ht="12.75" hidden="1">
      <c r="J860" s="5">
        <f t="shared" si="25"/>
        <v>0.042261666706434386</v>
      </c>
      <c r="K860" s="14">
        <f t="shared" si="24"/>
        <v>0.0423</v>
      </c>
      <c r="L860" s="17">
        <v>7.86</v>
      </c>
      <c r="M860" s="5"/>
    </row>
    <row r="861" spans="10:13" ht="12.75" hidden="1">
      <c r="J861" s="5">
        <f t="shared" si="25"/>
        <v>0.04231036821620726</v>
      </c>
      <c r="K861" s="14">
        <f t="shared" si="24"/>
        <v>0.0423</v>
      </c>
      <c r="L861" s="17">
        <v>7.87</v>
      </c>
      <c r="M861" s="5"/>
    </row>
    <row r="862" spans="10:13" ht="12.75" hidden="1">
      <c r="J862" s="5">
        <f t="shared" si="25"/>
        <v>0.042359110874151285</v>
      </c>
      <c r="K862" s="14">
        <f t="shared" si="24"/>
        <v>0.0424</v>
      </c>
      <c r="L862" s="17">
        <v>7.88</v>
      </c>
      <c r="M862" s="5"/>
    </row>
    <row r="863" spans="10:13" ht="12.75" hidden="1">
      <c r="J863" s="5">
        <f t="shared" si="25"/>
        <v>0.04240789470523648</v>
      </c>
      <c r="K863" s="14">
        <f t="shared" si="24"/>
        <v>0.0424</v>
      </c>
      <c r="L863" s="17">
        <v>7.89</v>
      </c>
      <c r="M863" s="5"/>
    </row>
    <row r="864" spans="10:13" ht="12.75" hidden="1">
      <c r="J864" s="5">
        <f t="shared" si="25"/>
        <v>0.042456719734446924</v>
      </c>
      <c r="K864" s="14">
        <f t="shared" si="24"/>
        <v>0.0425</v>
      </c>
      <c r="L864" s="17">
        <v>7.9</v>
      </c>
      <c r="M864" s="5"/>
    </row>
    <row r="865" spans="10:13" ht="12.75" hidden="1">
      <c r="J865" s="5">
        <f t="shared" si="25"/>
        <v>0.04250558598678117</v>
      </c>
      <c r="K865" s="14">
        <f t="shared" si="24"/>
        <v>0.0425</v>
      </c>
      <c r="L865" s="17">
        <v>7.91</v>
      </c>
      <c r="M865" s="5"/>
    </row>
    <row r="866" spans="10:13" ht="12.75" hidden="1">
      <c r="J866" s="5">
        <f t="shared" si="25"/>
        <v>0.042554493487251877</v>
      </c>
      <c r="K866" s="14">
        <f t="shared" si="24"/>
        <v>0.0426</v>
      </c>
      <c r="L866" s="17">
        <v>7.92</v>
      </c>
      <c r="M866" s="5"/>
    </row>
    <row r="867" spans="10:13" ht="12.75" hidden="1">
      <c r="J867" s="5">
        <f t="shared" si="25"/>
        <v>0.042603442260885915</v>
      </c>
      <c r="K867" s="14">
        <f t="shared" si="24"/>
        <v>0.0426</v>
      </c>
      <c r="L867" s="17">
        <v>7.93</v>
      </c>
      <c r="M867" s="5"/>
    </row>
    <row r="868" spans="10:13" ht="12.75" hidden="1">
      <c r="J868" s="5">
        <f t="shared" si="25"/>
        <v>0.04265243233272459</v>
      </c>
      <c r="K868" s="14">
        <f t="shared" si="24"/>
        <v>0.0427</v>
      </c>
      <c r="L868" s="17">
        <v>7.94</v>
      </c>
      <c r="M868" s="5"/>
    </row>
    <row r="869" spans="10:13" ht="12.75" hidden="1">
      <c r="J869" s="5">
        <f t="shared" si="25"/>
        <v>0.0427014637278233</v>
      </c>
      <c r="K869" s="14">
        <f t="shared" si="24"/>
        <v>0.0427</v>
      </c>
      <c r="L869" s="17">
        <v>7.95</v>
      </c>
      <c r="M869" s="5"/>
    </row>
    <row r="870" spans="10:13" ht="12.75" hidden="1">
      <c r="J870" s="5">
        <f t="shared" si="25"/>
        <v>0.042750536471251877</v>
      </c>
      <c r="K870" s="14">
        <f t="shared" si="24"/>
        <v>0.0428</v>
      </c>
      <c r="L870" s="17">
        <v>7.96</v>
      </c>
      <c r="M870" s="5"/>
    </row>
    <row r="871" spans="10:13" ht="12.75" hidden="1">
      <c r="J871" s="5">
        <f t="shared" si="25"/>
        <v>0.04279965058809443</v>
      </c>
      <c r="K871" s="14">
        <f t="shared" si="24"/>
        <v>0.0428</v>
      </c>
      <c r="L871" s="17">
        <v>7.97</v>
      </c>
      <c r="M871" s="5"/>
    </row>
    <row r="872" spans="10:13" ht="12.75" hidden="1">
      <c r="J872" s="5">
        <f t="shared" si="25"/>
        <v>0.04284880610344943</v>
      </c>
      <c r="K872" s="14">
        <f t="shared" si="24"/>
        <v>0.0428</v>
      </c>
      <c r="L872" s="17">
        <v>7.98</v>
      </c>
      <c r="M872" s="5"/>
    </row>
    <row r="873" spans="10:13" ht="12.75" hidden="1">
      <c r="J873" s="5">
        <f t="shared" si="25"/>
        <v>0.04289800304242969</v>
      </c>
      <c r="K873" s="14">
        <f t="shared" si="24"/>
        <v>0.0429</v>
      </c>
      <c r="L873" s="17">
        <v>7.99</v>
      </c>
      <c r="M873" s="5"/>
    </row>
    <row r="874" spans="10:13" ht="12.75" hidden="1">
      <c r="J874" s="5">
        <f t="shared" si="25"/>
        <v>0.042947241430162264</v>
      </c>
      <c r="K874" s="14">
        <f t="shared" si="24"/>
        <v>0.0429</v>
      </c>
      <c r="L874" s="17">
        <v>8</v>
      </c>
      <c r="M874" s="5"/>
    </row>
    <row r="875" spans="10:13" ht="12.75" hidden="1">
      <c r="J875" s="5">
        <f t="shared" si="25"/>
        <v>0.04299652129178855</v>
      </c>
      <c r="K875" s="14">
        <f t="shared" si="24"/>
        <v>0.043</v>
      </c>
      <c r="L875" s="17">
        <v>8.01</v>
      </c>
      <c r="M875" s="5"/>
    </row>
    <row r="876" spans="10:13" ht="12.75" hidden="1">
      <c r="J876" s="5">
        <f t="shared" si="25"/>
        <v>0.04304584265246458</v>
      </c>
      <c r="K876" s="14">
        <f t="shared" si="24"/>
        <v>0.043</v>
      </c>
      <c r="L876" s="17">
        <v>8.02</v>
      </c>
      <c r="M876" s="5"/>
    </row>
    <row r="877" spans="10:13" ht="12.75" hidden="1">
      <c r="J877" s="5">
        <f t="shared" si="25"/>
        <v>0.04309520553736057</v>
      </c>
      <c r="K877" s="14">
        <f t="shared" si="24"/>
        <v>0.0431</v>
      </c>
      <c r="L877" s="17">
        <v>8.03</v>
      </c>
      <c r="M877" s="5"/>
    </row>
    <row r="878" spans="10:13" ht="12.75" hidden="1">
      <c r="J878" s="5">
        <f t="shared" si="25"/>
        <v>0.04314460997166103</v>
      </c>
      <c r="K878" s="14">
        <f t="shared" si="24"/>
        <v>0.0431</v>
      </c>
      <c r="L878" s="17">
        <v>8.04</v>
      </c>
      <c r="M878" s="5"/>
    </row>
    <row r="879" spans="10:13" ht="12.75" hidden="1">
      <c r="J879" s="5">
        <f t="shared" si="25"/>
        <v>0.04319405598056525</v>
      </c>
      <c r="K879" s="14">
        <f t="shared" si="24"/>
        <v>0.0432</v>
      </c>
      <c r="L879" s="17">
        <v>8.05</v>
      </c>
      <c r="M879" s="5"/>
    </row>
    <row r="880" spans="10:13" ht="12.75" hidden="1">
      <c r="J880" s="5">
        <f t="shared" si="25"/>
        <v>0.04324354358928639</v>
      </c>
      <c r="K880" s="14">
        <f t="shared" si="24"/>
        <v>0.0432</v>
      </c>
      <c r="L880" s="17">
        <v>8.06</v>
      </c>
      <c r="M880" s="5"/>
    </row>
    <row r="881" spans="10:13" ht="12.75" hidden="1">
      <c r="J881" s="5">
        <f t="shared" si="25"/>
        <v>0.0432930728230525</v>
      </c>
      <c r="K881" s="14">
        <f t="shared" si="24"/>
        <v>0.0433</v>
      </c>
      <c r="L881" s="17">
        <v>8.07</v>
      </c>
      <c r="M881" s="5"/>
    </row>
    <row r="882" spans="10:13" ht="12.75" hidden="1">
      <c r="J882" s="5">
        <f t="shared" si="25"/>
        <v>0.04334264370710611</v>
      </c>
      <c r="K882" s="14">
        <f t="shared" si="24"/>
        <v>0.0433</v>
      </c>
      <c r="L882" s="17">
        <v>8.08</v>
      </c>
      <c r="M882" s="5"/>
    </row>
    <row r="883" spans="10:13" ht="12.75" hidden="1">
      <c r="J883" s="5">
        <f t="shared" si="25"/>
        <v>0.04339225626670379</v>
      </c>
      <c r="K883" s="14">
        <f t="shared" si="24"/>
        <v>0.0434</v>
      </c>
      <c r="L883" s="17">
        <v>8.09</v>
      </c>
      <c r="M883" s="5"/>
    </row>
    <row r="884" spans="10:13" ht="12.75" hidden="1">
      <c r="J884" s="5">
        <f t="shared" si="25"/>
        <v>0.04344191052711682</v>
      </c>
      <c r="K884" s="14">
        <f t="shared" si="24"/>
        <v>0.0434</v>
      </c>
      <c r="L884" s="17">
        <v>8.1</v>
      </c>
      <c r="M884" s="5"/>
    </row>
    <row r="885" spans="10:13" ht="12.75" hidden="1">
      <c r="J885" s="5">
        <f t="shared" si="25"/>
        <v>0.04349160651363121</v>
      </c>
      <c r="K885" s="14">
        <f t="shared" si="24"/>
        <v>0.0435</v>
      </c>
      <c r="L885" s="17">
        <v>8.11</v>
      </c>
      <c r="M885" s="5"/>
    </row>
    <row r="886" spans="10:13" ht="12.75" hidden="1">
      <c r="J886" s="5">
        <f t="shared" si="25"/>
        <v>0.04354134425154699</v>
      </c>
      <c r="K886" s="14">
        <f t="shared" si="24"/>
        <v>0.0435</v>
      </c>
      <c r="L886" s="17">
        <v>8.12</v>
      </c>
      <c r="M886" s="5"/>
    </row>
    <row r="887" spans="10:13" ht="12.75" hidden="1">
      <c r="J887" s="5">
        <f t="shared" si="25"/>
        <v>0.043591123766179074</v>
      </c>
      <c r="K887" s="14">
        <f t="shared" si="24"/>
        <v>0.0436</v>
      </c>
      <c r="L887" s="17">
        <v>8.13</v>
      </c>
      <c r="M887" s="5"/>
    </row>
    <row r="888" spans="10:13" ht="12.75" hidden="1">
      <c r="J888" s="5">
        <f t="shared" si="25"/>
        <v>0.043640945082856764</v>
      </c>
      <c r="K888" s="14">
        <f t="shared" si="24"/>
        <v>0.0436</v>
      </c>
      <c r="L888" s="17">
        <v>8.14</v>
      </c>
      <c r="M888" s="5"/>
    </row>
    <row r="889" spans="10:13" ht="12.75" hidden="1">
      <c r="J889" s="5">
        <f t="shared" si="25"/>
        <v>0.04369080822692378</v>
      </c>
      <c r="K889" s="14">
        <f t="shared" si="24"/>
        <v>0.0437</v>
      </c>
      <c r="L889" s="17">
        <v>8.15</v>
      </c>
      <c r="M889" s="5"/>
    </row>
    <row r="890" spans="10:13" ht="12.75" hidden="1">
      <c r="J890" s="5">
        <f t="shared" si="25"/>
        <v>0.04374071322373868</v>
      </c>
      <c r="K890" s="14">
        <f t="shared" si="24"/>
        <v>0.0437</v>
      </c>
      <c r="L890" s="17">
        <v>8.16</v>
      </c>
      <c r="M890" s="5"/>
    </row>
    <row r="891" spans="10:13" ht="12.75" hidden="1">
      <c r="J891" s="5">
        <f t="shared" si="25"/>
        <v>0.04379066009867422</v>
      </c>
      <c r="K891" s="14">
        <f t="shared" si="24"/>
        <v>0.0438</v>
      </c>
      <c r="L891" s="17">
        <v>8.17</v>
      </c>
      <c r="M891" s="5"/>
    </row>
    <row r="892" spans="10:13" ht="12.75" hidden="1">
      <c r="J892" s="5">
        <f t="shared" si="25"/>
        <v>0.04384064887711803</v>
      </c>
      <c r="K892" s="14">
        <f t="shared" si="24"/>
        <v>0.0438</v>
      </c>
      <c r="L892" s="17">
        <v>8.18</v>
      </c>
      <c r="M892" s="5"/>
    </row>
    <row r="893" spans="10:13" ht="12.75" hidden="1">
      <c r="J893" s="5">
        <f t="shared" si="25"/>
        <v>0.043890679584472125</v>
      </c>
      <c r="K893" s="14">
        <f t="shared" si="24"/>
        <v>0.0439</v>
      </c>
      <c r="L893" s="17">
        <v>8.19</v>
      </c>
      <c r="M893" s="5"/>
    </row>
    <row r="894" spans="10:13" ht="12.75" hidden="1">
      <c r="J894" s="5">
        <f t="shared" si="25"/>
        <v>0.04394075224615335</v>
      </c>
      <c r="K894" s="14">
        <f t="shared" si="24"/>
        <v>0.0439</v>
      </c>
      <c r="L894" s="17">
        <v>8.2</v>
      </c>
      <c r="M894" s="5"/>
    </row>
    <row r="895" spans="10:13" ht="12.75" hidden="1">
      <c r="J895" s="5">
        <f t="shared" si="25"/>
        <v>0.043990866887592905</v>
      </c>
      <c r="K895" s="14">
        <f t="shared" si="24"/>
        <v>0.044</v>
      </c>
      <c r="L895" s="17">
        <v>8.21</v>
      </c>
      <c r="M895" s="5"/>
    </row>
    <row r="896" spans="10:13" ht="12.75" hidden="1">
      <c r="J896" s="5">
        <f t="shared" si="25"/>
        <v>0.04404102353423661</v>
      </c>
      <c r="K896" s="14">
        <f t="shared" si="24"/>
        <v>0.044</v>
      </c>
      <c r="L896" s="17">
        <v>8.22</v>
      </c>
      <c r="M896" s="5"/>
    </row>
    <row r="897" spans="10:13" ht="12.75" hidden="1">
      <c r="J897" s="5">
        <f t="shared" si="25"/>
        <v>0.04409122221154527</v>
      </c>
      <c r="K897" s="14">
        <f t="shared" si="24"/>
        <v>0.0441</v>
      </c>
      <c r="L897" s="17">
        <v>8.23</v>
      </c>
      <c r="M897" s="5"/>
    </row>
    <row r="898" spans="10:13" ht="12.75" hidden="1">
      <c r="J898" s="5">
        <f t="shared" si="25"/>
        <v>0.04414146294499388</v>
      </c>
      <c r="K898" s="14">
        <f t="shared" si="24"/>
        <v>0.0441</v>
      </c>
      <c r="L898" s="17">
        <v>8.24</v>
      </c>
      <c r="M898" s="5"/>
    </row>
    <row r="899" spans="10:13" ht="12.75" hidden="1">
      <c r="J899" s="5">
        <f t="shared" si="25"/>
        <v>0.0441917457600724</v>
      </c>
      <c r="K899" s="14">
        <f t="shared" si="24"/>
        <v>0.0442</v>
      </c>
      <c r="L899" s="17">
        <v>8.25</v>
      </c>
      <c r="M899" s="5"/>
    </row>
    <row r="900" spans="10:13" ht="12.75" hidden="1">
      <c r="J900" s="5">
        <f t="shared" si="25"/>
        <v>0.044242070682285306</v>
      </c>
      <c r="K900" s="14">
        <f t="shared" si="24"/>
        <v>0.0442</v>
      </c>
      <c r="L900" s="17">
        <v>8.26</v>
      </c>
      <c r="M900" s="5"/>
    </row>
    <row r="901" spans="10:13" ht="12.75" hidden="1">
      <c r="J901" s="5">
        <f t="shared" si="25"/>
        <v>0.044292437737152024</v>
      </c>
      <c r="K901" s="14">
        <f t="shared" si="24"/>
        <v>0.0443</v>
      </c>
      <c r="L901" s="17">
        <v>8.27</v>
      </c>
      <c r="M901" s="5"/>
    </row>
    <row r="902" spans="10:13" ht="12.75" hidden="1">
      <c r="J902" s="5">
        <f t="shared" si="25"/>
        <v>0.04434284695020613</v>
      </c>
      <c r="K902" s="14">
        <f t="shared" si="24"/>
        <v>0.0443</v>
      </c>
      <c r="L902" s="17">
        <v>8.28</v>
      </c>
      <c r="M902" s="5"/>
    </row>
    <row r="903" spans="10:13" ht="12.75" hidden="1">
      <c r="J903" s="5">
        <f t="shared" si="25"/>
        <v>0.04439329834699651</v>
      </c>
      <c r="K903" s="14">
        <f t="shared" si="24"/>
        <v>0.0444</v>
      </c>
      <c r="L903" s="17">
        <v>8.29</v>
      </c>
      <c r="M903" s="5"/>
    </row>
    <row r="904" spans="10:13" ht="12.75" hidden="1">
      <c r="J904" s="5">
        <f t="shared" si="25"/>
        <v>0.04444379195308651</v>
      </c>
      <c r="K904" s="14">
        <f t="shared" si="24"/>
        <v>0.0444</v>
      </c>
      <c r="L904" s="17">
        <v>8.3</v>
      </c>
      <c r="M904" s="5"/>
    </row>
    <row r="905" spans="10:13" ht="12.75" hidden="1">
      <c r="J905" s="5">
        <f t="shared" si="25"/>
        <v>0.04449432779405421</v>
      </c>
      <c r="K905" s="14">
        <f t="shared" si="24"/>
        <v>0.0445</v>
      </c>
      <c r="L905" s="17">
        <v>8.31</v>
      </c>
      <c r="M905" s="5"/>
    </row>
    <row r="906" spans="10:13" ht="12.75" hidden="1">
      <c r="J906" s="5">
        <f t="shared" si="25"/>
        <v>0.04454490589549226</v>
      </c>
      <c r="K906" s="14">
        <f t="shared" si="24"/>
        <v>0.0445</v>
      </c>
      <c r="L906" s="17">
        <v>8.32</v>
      </c>
      <c r="M906" s="5"/>
    </row>
    <row r="907" spans="10:13" ht="12.75" hidden="1">
      <c r="J907" s="5">
        <f t="shared" si="25"/>
        <v>0.04459552628300856</v>
      </c>
      <c r="K907" s="14">
        <f aca="true" t="shared" si="26" ref="K907:K970">ROUND(J907,4)</f>
        <v>0.0446</v>
      </c>
      <c r="L907" s="17">
        <v>8.33</v>
      </c>
      <c r="M907" s="5"/>
    </row>
    <row r="908" spans="10:13" ht="12.75" hidden="1">
      <c r="J908" s="5">
        <f aca="true" t="shared" si="27" ref="J908:J971">TAN(3.14*(20+L908)/180)-((20+L908)*3.14/180)</f>
        <v>0.04464618898222528</v>
      </c>
      <c r="K908" s="14">
        <f t="shared" si="26"/>
        <v>0.0446</v>
      </c>
      <c r="L908" s="17">
        <v>8.34</v>
      </c>
      <c r="M908" s="5"/>
    </row>
    <row r="909" spans="10:13" ht="12.75" hidden="1">
      <c r="J909" s="5">
        <f t="shared" si="27"/>
        <v>0.04469689401877952</v>
      </c>
      <c r="K909" s="14">
        <f t="shared" si="26"/>
        <v>0.0447</v>
      </c>
      <c r="L909" s="17">
        <v>8.35</v>
      </c>
      <c r="M909" s="5"/>
    </row>
    <row r="910" spans="10:13" ht="12.75" hidden="1">
      <c r="J910" s="5">
        <f t="shared" si="27"/>
        <v>0.044747641418323436</v>
      </c>
      <c r="K910" s="14">
        <f t="shared" si="26"/>
        <v>0.0447</v>
      </c>
      <c r="L910" s="17">
        <v>8.36</v>
      </c>
      <c r="M910" s="5"/>
    </row>
    <row r="911" spans="10:13" ht="12.75" hidden="1">
      <c r="J911" s="5">
        <f t="shared" si="27"/>
        <v>0.044798431206523714</v>
      </c>
      <c r="K911" s="14">
        <f t="shared" si="26"/>
        <v>0.0448</v>
      </c>
      <c r="L911" s="17">
        <v>8.37</v>
      </c>
      <c r="M911" s="5"/>
    </row>
    <row r="912" spans="10:13" ht="12.75" hidden="1">
      <c r="J912" s="5">
        <f t="shared" si="27"/>
        <v>0.044849263409061924</v>
      </c>
      <c r="K912" s="14">
        <f t="shared" si="26"/>
        <v>0.0448</v>
      </c>
      <c r="L912" s="17">
        <v>8.38</v>
      </c>
      <c r="M912" s="5"/>
    </row>
    <row r="913" spans="10:13" ht="12.75" hidden="1">
      <c r="J913" s="5">
        <f t="shared" si="27"/>
        <v>0.04490013805163451</v>
      </c>
      <c r="K913" s="14">
        <f t="shared" si="26"/>
        <v>0.0449</v>
      </c>
      <c r="L913" s="17">
        <v>8.39</v>
      </c>
      <c r="M913" s="5"/>
    </row>
    <row r="914" spans="10:13" ht="12.75" hidden="1">
      <c r="J914" s="5">
        <f t="shared" si="27"/>
        <v>0.04495105515995268</v>
      </c>
      <c r="K914" s="14">
        <f t="shared" si="26"/>
        <v>0.045</v>
      </c>
      <c r="L914" s="17">
        <v>8.4</v>
      </c>
      <c r="M914" s="5"/>
    </row>
    <row r="915" spans="10:13" ht="12.75" hidden="1">
      <c r="J915" s="5">
        <f t="shared" si="27"/>
        <v>0.04500201475974275</v>
      </c>
      <c r="K915" s="14">
        <f t="shared" si="26"/>
        <v>0.045</v>
      </c>
      <c r="L915" s="17">
        <v>8.41</v>
      </c>
      <c r="M915" s="5"/>
    </row>
    <row r="916" spans="10:13" ht="12.75" hidden="1">
      <c r="J916" s="5">
        <f t="shared" si="27"/>
        <v>0.045053016876745566</v>
      </c>
      <c r="K916" s="14">
        <f t="shared" si="26"/>
        <v>0.0451</v>
      </c>
      <c r="L916" s="17">
        <v>8.42</v>
      </c>
      <c r="M916" s="5"/>
    </row>
    <row r="917" spans="10:13" ht="12.75" hidden="1">
      <c r="J917" s="5">
        <f t="shared" si="27"/>
        <v>0.045104061536717144</v>
      </c>
      <c r="K917" s="14">
        <f t="shared" si="26"/>
        <v>0.0451</v>
      </c>
      <c r="L917" s="17">
        <v>8.43</v>
      </c>
      <c r="M917" s="5"/>
    </row>
    <row r="918" spans="10:13" ht="12.75" hidden="1">
      <c r="J918" s="5">
        <f t="shared" si="27"/>
        <v>0.0451551487654282</v>
      </c>
      <c r="K918" s="14">
        <f t="shared" si="26"/>
        <v>0.0452</v>
      </c>
      <c r="L918" s="17">
        <v>8.44</v>
      </c>
      <c r="M918" s="5"/>
    </row>
    <row r="919" spans="10:13" ht="12.75" hidden="1">
      <c r="J919" s="5">
        <f t="shared" si="27"/>
        <v>0.045206278588664495</v>
      </c>
      <c r="K919" s="14">
        <f t="shared" si="26"/>
        <v>0.0452</v>
      </c>
      <c r="L919" s="17">
        <v>8.45</v>
      </c>
      <c r="M919" s="5"/>
    </row>
    <row r="920" spans="10:13" ht="12.75" hidden="1">
      <c r="J920" s="5">
        <f t="shared" si="27"/>
        <v>0.045257451032226725</v>
      </c>
      <c r="K920" s="14">
        <f t="shared" si="26"/>
        <v>0.0453</v>
      </c>
      <c r="L920" s="17">
        <v>8.46</v>
      </c>
      <c r="M920" s="5"/>
    </row>
    <row r="921" spans="10:13" ht="12.75" hidden="1">
      <c r="J921" s="5">
        <f t="shared" si="27"/>
        <v>0.04530866612193041</v>
      </c>
      <c r="K921" s="14">
        <f t="shared" si="26"/>
        <v>0.0453</v>
      </c>
      <c r="L921" s="17">
        <v>8.47</v>
      </c>
      <c r="M921" s="5"/>
    </row>
    <row r="922" spans="10:13" ht="12.75" hidden="1">
      <c r="J922" s="5">
        <f t="shared" si="27"/>
        <v>0.04535992388360616</v>
      </c>
      <c r="K922" s="14">
        <f t="shared" si="26"/>
        <v>0.0454</v>
      </c>
      <c r="L922" s="17">
        <v>8.48</v>
      </c>
      <c r="M922" s="5"/>
    </row>
    <row r="923" spans="10:13" ht="12.75" hidden="1">
      <c r="J923" s="5">
        <f t="shared" si="27"/>
        <v>0.045411224343099355</v>
      </c>
      <c r="K923" s="14">
        <f t="shared" si="26"/>
        <v>0.0454</v>
      </c>
      <c r="L923" s="17">
        <v>8.49</v>
      </c>
      <c r="M923" s="5"/>
    </row>
    <row r="924" spans="10:13" ht="12.75" hidden="1">
      <c r="J924" s="5">
        <f t="shared" si="27"/>
        <v>0.04546256752627059</v>
      </c>
      <c r="K924" s="14">
        <f t="shared" si="26"/>
        <v>0.0455</v>
      </c>
      <c r="L924" s="17">
        <v>8.5</v>
      </c>
      <c r="M924" s="5"/>
    </row>
    <row r="925" spans="10:13" ht="12.75" hidden="1">
      <c r="J925" s="5">
        <f t="shared" si="27"/>
        <v>0.04551395345899534</v>
      </c>
      <c r="K925" s="14">
        <f t="shared" si="26"/>
        <v>0.0455</v>
      </c>
      <c r="L925" s="17">
        <v>8.51</v>
      </c>
      <c r="M925" s="5"/>
    </row>
    <row r="926" spans="10:13" ht="12.75" hidden="1">
      <c r="J926" s="5">
        <f t="shared" si="27"/>
        <v>0.04556538216716399</v>
      </c>
      <c r="K926" s="14">
        <f t="shared" si="26"/>
        <v>0.0456</v>
      </c>
      <c r="L926" s="17">
        <v>8.52</v>
      </c>
      <c r="M926" s="5"/>
    </row>
    <row r="927" spans="10:13" ht="12.75" hidden="1">
      <c r="J927" s="5">
        <f t="shared" si="27"/>
        <v>0.04561685367668211</v>
      </c>
      <c r="K927" s="14">
        <f t="shared" si="26"/>
        <v>0.0456</v>
      </c>
      <c r="L927" s="17">
        <v>8.53</v>
      </c>
      <c r="M927" s="5"/>
    </row>
    <row r="928" spans="10:13" ht="12.75" hidden="1">
      <c r="J928" s="5">
        <f t="shared" si="27"/>
        <v>0.045668368013470184</v>
      </c>
      <c r="K928" s="14">
        <f t="shared" si="26"/>
        <v>0.0457</v>
      </c>
      <c r="L928" s="17">
        <v>8.54</v>
      </c>
      <c r="M928" s="5"/>
    </row>
    <row r="929" spans="10:13" ht="12.75" hidden="1">
      <c r="J929" s="5">
        <f t="shared" si="27"/>
        <v>0.045719925203463796</v>
      </c>
      <c r="K929" s="14">
        <f t="shared" si="26"/>
        <v>0.0457</v>
      </c>
      <c r="L929" s="17">
        <v>8.55</v>
      </c>
      <c r="M929" s="5"/>
    </row>
    <row r="930" spans="10:13" ht="12.75" hidden="1">
      <c r="J930" s="5">
        <f t="shared" si="27"/>
        <v>0.04577152527261352</v>
      </c>
      <c r="K930" s="14">
        <f t="shared" si="26"/>
        <v>0.0458</v>
      </c>
      <c r="L930" s="17">
        <v>8.56</v>
      </c>
      <c r="M930" s="5"/>
    </row>
    <row r="931" spans="10:13" ht="12.75" hidden="1">
      <c r="J931" s="5">
        <f t="shared" si="27"/>
        <v>0.04582316824688515</v>
      </c>
      <c r="K931" s="14">
        <f t="shared" si="26"/>
        <v>0.0458</v>
      </c>
      <c r="L931" s="17">
        <v>8.57</v>
      </c>
      <c r="M931" s="5"/>
    </row>
    <row r="932" spans="10:13" ht="12.75" hidden="1">
      <c r="J932" s="5">
        <f t="shared" si="27"/>
        <v>0.04587485415225928</v>
      </c>
      <c r="K932" s="14">
        <f t="shared" si="26"/>
        <v>0.0459</v>
      </c>
      <c r="L932" s="17">
        <v>8.58</v>
      </c>
      <c r="M932" s="5"/>
    </row>
    <row r="933" spans="10:13" ht="12.75" hidden="1">
      <c r="J933" s="5">
        <f t="shared" si="27"/>
        <v>0.045926583014732014</v>
      </c>
      <c r="K933" s="14">
        <f t="shared" si="26"/>
        <v>0.0459</v>
      </c>
      <c r="L933" s="17">
        <v>8.59</v>
      </c>
      <c r="M933" s="5"/>
    </row>
    <row r="934" spans="10:13" ht="12.75" hidden="1">
      <c r="J934" s="5">
        <f t="shared" si="27"/>
        <v>0.04597835486031415</v>
      </c>
      <c r="K934" s="14">
        <f t="shared" si="26"/>
        <v>0.046</v>
      </c>
      <c r="L934" s="17">
        <v>8.6</v>
      </c>
      <c r="M934" s="5"/>
    </row>
    <row r="935" spans="10:13" ht="12.75" hidden="1">
      <c r="J935" s="5">
        <f t="shared" si="27"/>
        <v>0.04603016971503188</v>
      </c>
      <c r="K935" s="14">
        <f t="shared" si="26"/>
        <v>0.046</v>
      </c>
      <c r="L935" s="17">
        <v>8.61</v>
      </c>
      <c r="M935" s="5"/>
    </row>
    <row r="936" spans="10:13" ht="12.75" hidden="1">
      <c r="J936" s="5">
        <f t="shared" si="27"/>
        <v>0.04608202760492636</v>
      </c>
      <c r="K936" s="14">
        <f t="shared" si="26"/>
        <v>0.0461</v>
      </c>
      <c r="L936" s="17">
        <v>8.62</v>
      </c>
      <c r="M936" s="5"/>
    </row>
    <row r="937" spans="10:13" ht="12.75" hidden="1">
      <c r="J937" s="5">
        <f t="shared" si="27"/>
        <v>0.046133928556053916</v>
      </c>
      <c r="K937" s="14">
        <f t="shared" si="26"/>
        <v>0.0461</v>
      </c>
      <c r="L937" s="17">
        <v>8.63</v>
      </c>
      <c r="M937" s="5"/>
    </row>
    <row r="938" spans="10:13" ht="12.75" hidden="1">
      <c r="J938" s="5">
        <f t="shared" si="27"/>
        <v>0.0461858725944862</v>
      </c>
      <c r="K938" s="14">
        <f t="shared" si="26"/>
        <v>0.0462</v>
      </c>
      <c r="L938" s="17">
        <v>8.64</v>
      </c>
      <c r="M938" s="5"/>
    </row>
    <row r="939" spans="10:13" ht="12.75" hidden="1">
      <c r="J939" s="5">
        <f t="shared" si="27"/>
        <v>0.04623785974630995</v>
      </c>
      <c r="K939" s="14">
        <f t="shared" si="26"/>
        <v>0.0462</v>
      </c>
      <c r="L939" s="17">
        <v>8.65</v>
      </c>
      <c r="M939" s="5"/>
    </row>
    <row r="940" spans="10:13" ht="12.75" hidden="1">
      <c r="J940" s="5">
        <f t="shared" si="27"/>
        <v>0.0462898900376269</v>
      </c>
      <c r="K940" s="14">
        <f t="shared" si="26"/>
        <v>0.0463</v>
      </c>
      <c r="L940" s="17">
        <v>8.66</v>
      </c>
      <c r="M940" s="5"/>
    </row>
    <row r="941" spans="10:13" ht="12.75" hidden="1">
      <c r="J941" s="5">
        <f t="shared" si="27"/>
        <v>0.04634196349455422</v>
      </c>
      <c r="K941" s="14">
        <f t="shared" si="26"/>
        <v>0.0463</v>
      </c>
      <c r="L941" s="17">
        <v>8.67</v>
      </c>
      <c r="M941" s="5"/>
    </row>
    <row r="942" spans="10:13" ht="12.75" hidden="1">
      <c r="J942" s="5">
        <f t="shared" si="27"/>
        <v>0.046394080143224214</v>
      </c>
      <c r="K942" s="14">
        <f t="shared" si="26"/>
        <v>0.0464</v>
      </c>
      <c r="L942" s="17">
        <v>8.68</v>
      </c>
      <c r="M942" s="5"/>
    </row>
    <row r="943" spans="10:13" ht="12.75" hidden="1">
      <c r="J943" s="5">
        <f t="shared" si="27"/>
        <v>0.04644624000978437</v>
      </c>
      <c r="K943" s="14">
        <f t="shared" si="26"/>
        <v>0.0464</v>
      </c>
      <c r="L943" s="17">
        <v>8.69</v>
      </c>
      <c r="M943" s="5"/>
    </row>
    <row r="944" spans="10:13" ht="12.75" hidden="1">
      <c r="J944" s="5">
        <f t="shared" si="27"/>
        <v>0.046498443120397526</v>
      </c>
      <c r="K944" s="14">
        <f t="shared" si="26"/>
        <v>0.0465</v>
      </c>
      <c r="L944" s="17">
        <v>8.7</v>
      </c>
      <c r="M944" s="5"/>
    </row>
    <row r="945" spans="10:13" ht="12.75" hidden="1">
      <c r="J945" s="5">
        <f t="shared" si="27"/>
        <v>0.04655068950124164</v>
      </c>
      <c r="K945" s="14">
        <f t="shared" si="26"/>
        <v>0.0466</v>
      </c>
      <c r="L945" s="17">
        <v>8.71</v>
      </c>
      <c r="M945" s="5"/>
    </row>
    <row r="946" spans="10:13" ht="12.75" hidden="1">
      <c r="J946" s="5">
        <f t="shared" si="27"/>
        <v>0.046602979178510084</v>
      </c>
      <c r="K946" s="14">
        <f t="shared" si="26"/>
        <v>0.0466</v>
      </c>
      <c r="L946" s="17">
        <v>8.72</v>
      </c>
      <c r="M946" s="5"/>
    </row>
    <row r="947" spans="10:13" ht="12.75" hidden="1">
      <c r="J947" s="5">
        <f t="shared" si="27"/>
        <v>0.046655312178411346</v>
      </c>
      <c r="K947" s="14">
        <f t="shared" si="26"/>
        <v>0.0467</v>
      </c>
      <c r="L947" s="17">
        <v>8.73</v>
      </c>
      <c r="M947" s="5"/>
    </row>
    <row r="948" spans="10:13" ht="12.75" hidden="1">
      <c r="J948" s="5">
        <f t="shared" si="27"/>
        <v>0.04670768852716922</v>
      </c>
      <c r="K948" s="14">
        <f t="shared" si="26"/>
        <v>0.0467</v>
      </c>
      <c r="L948" s="17">
        <v>8.74</v>
      </c>
      <c r="M948" s="5"/>
    </row>
    <row r="949" spans="10:13" ht="12.75" hidden="1">
      <c r="J949" s="5">
        <f t="shared" si="27"/>
        <v>0.046760108251022836</v>
      </c>
      <c r="K949" s="14">
        <f t="shared" si="26"/>
        <v>0.0468</v>
      </c>
      <c r="L949" s="17">
        <v>8.75</v>
      </c>
      <c r="M949" s="5"/>
    </row>
    <row r="950" spans="10:13" ht="12.75" hidden="1">
      <c r="J950" s="5">
        <f t="shared" si="27"/>
        <v>0.04681257137622685</v>
      </c>
      <c r="K950" s="14">
        <f t="shared" si="26"/>
        <v>0.0468</v>
      </c>
      <c r="L950" s="17">
        <v>8.76</v>
      </c>
      <c r="M950" s="5"/>
    </row>
    <row r="951" spans="10:13" ht="12.75" hidden="1">
      <c r="J951" s="5">
        <f t="shared" si="27"/>
        <v>0.046865077929050925</v>
      </c>
      <c r="K951" s="14">
        <f t="shared" si="26"/>
        <v>0.0469</v>
      </c>
      <c r="L951" s="17">
        <v>8.77</v>
      </c>
      <c r="M951" s="5"/>
    </row>
    <row r="952" spans="10:13" ht="12.75" hidden="1">
      <c r="J952" s="5">
        <f t="shared" si="27"/>
        <v>0.04691762793578036</v>
      </c>
      <c r="K952" s="14">
        <f t="shared" si="26"/>
        <v>0.0469</v>
      </c>
      <c r="L952" s="17">
        <v>8.78</v>
      </c>
      <c r="M952" s="5"/>
    </row>
    <row r="953" spans="10:13" ht="12.75" hidden="1">
      <c r="J953" s="5">
        <f t="shared" si="27"/>
        <v>0.04697022142271545</v>
      </c>
      <c r="K953" s="14">
        <f t="shared" si="26"/>
        <v>0.047</v>
      </c>
      <c r="L953" s="17">
        <v>8.79</v>
      </c>
      <c r="M953" s="5"/>
    </row>
    <row r="954" spans="10:13" ht="12.75" hidden="1">
      <c r="J954" s="5">
        <f t="shared" si="27"/>
        <v>0.04702285841617204</v>
      </c>
      <c r="K954" s="14">
        <f t="shared" si="26"/>
        <v>0.047</v>
      </c>
      <c r="L954" s="17">
        <v>8.8</v>
      </c>
      <c r="M954" s="5"/>
    </row>
    <row r="955" spans="10:13" ht="12.75" hidden="1">
      <c r="J955" s="5">
        <f t="shared" si="27"/>
        <v>0.04707553894248173</v>
      </c>
      <c r="K955" s="14">
        <f t="shared" si="26"/>
        <v>0.0471</v>
      </c>
      <c r="L955" s="17">
        <v>8.81</v>
      </c>
      <c r="M955" s="5"/>
    </row>
    <row r="956" spans="10:13" ht="12.75" hidden="1">
      <c r="J956" s="5">
        <f t="shared" si="27"/>
        <v>0.04712826302799078</v>
      </c>
      <c r="K956" s="14">
        <f t="shared" si="26"/>
        <v>0.0471</v>
      </c>
      <c r="L956" s="17">
        <v>8.82</v>
      </c>
      <c r="M956" s="5"/>
    </row>
    <row r="957" spans="10:13" ht="12.75" hidden="1">
      <c r="J957" s="5">
        <f t="shared" si="27"/>
        <v>0.04718103069906143</v>
      </c>
      <c r="K957" s="14">
        <f t="shared" si="26"/>
        <v>0.0472</v>
      </c>
      <c r="L957" s="17">
        <v>8.83</v>
      </c>
      <c r="M957" s="5"/>
    </row>
    <row r="958" spans="10:13" ht="12.75" hidden="1">
      <c r="J958" s="5">
        <f t="shared" si="27"/>
        <v>0.047233841982071256</v>
      </c>
      <c r="K958" s="14">
        <f t="shared" si="26"/>
        <v>0.0472</v>
      </c>
      <c r="L958" s="17">
        <v>8.84</v>
      </c>
      <c r="M958" s="5"/>
    </row>
    <row r="959" spans="10:13" ht="12.75" hidden="1">
      <c r="J959" s="5">
        <f t="shared" si="27"/>
        <v>0.04728669690341303</v>
      </c>
      <c r="K959" s="14">
        <f t="shared" si="26"/>
        <v>0.0473</v>
      </c>
      <c r="L959" s="17">
        <v>8.85</v>
      </c>
      <c r="M959" s="5"/>
    </row>
    <row r="960" spans="10:13" ht="12.75" hidden="1">
      <c r="J960" s="5">
        <f t="shared" si="27"/>
        <v>0.04733959548949507</v>
      </c>
      <c r="K960" s="14">
        <f t="shared" si="26"/>
        <v>0.0473</v>
      </c>
      <c r="L960" s="17">
        <v>8.86</v>
      </c>
      <c r="M960" s="5"/>
    </row>
    <row r="961" spans="10:13" ht="12.75" hidden="1">
      <c r="J961" s="5">
        <f t="shared" si="27"/>
        <v>0.04739253776674135</v>
      </c>
      <c r="K961" s="14">
        <f t="shared" si="26"/>
        <v>0.0474</v>
      </c>
      <c r="L961" s="17">
        <v>8.87</v>
      </c>
      <c r="M961" s="5"/>
    </row>
    <row r="962" spans="10:13" ht="12.75" hidden="1">
      <c r="J962" s="5">
        <f t="shared" si="27"/>
        <v>0.04744552376159128</v>
      </c>
      <c r="K962" s="14">
        <f t="shared" si="26"/>
        <v>0.0474</v>
      </c>
      <c r="L962" s="17">
        <v>8.88</v>
      </c>
      <c r="M962" s="5"/>
    </row>
    <row r="963" spans="10:13" ht="12.75" hidden="1">
      <c r="J963" s="5">
        <f t="shared" si="27"/>
        <v>0.04749855350049936</v>
      </c>
      <c r="K963" s="14">
        <f t="shared" si="26"/>
        <v>0.0475</v>
      </c>
      <c r="L963" s="17">
        <v>8.89</v>
      </c>
      <c r="M963" s="5"/>
    </row>
    <row r="964" spans="10:13" ht="12.75" hidden="1">
      <c r="J964" s="5">
        <f t="shared" si="27"/>
        <v>0.04755162700993609</v>
      </c>
      <c r="K964" s="14">
        <f t="shared" si="26"/>
        <v>0.0476</v>
      </c>
      <c r="L964" s="17">
        <v>8.9</v>
      </c>
      <c r="M964" s="5"/>
    </row>
    <row r="965" spans="10:13" ht="12.75" hidden="1">
      <c r="J965" s="5">
        <f t="shared" si="27"/>
        <v>0.04760474431638728</v>
      </c>
      <c r="K965" s="14">
        <f t="shared" si="26"/>
        <v>0.0476</v>
      </c>
      <c r="L965" s="17">
        <v>8.91</v>
      </c>
      <c r="M965" s="5"/>
    </row>
    <row r="966" spans="10:13" ht="12.75" hidden="1">
      <c r="J966" s="5">
        <f t="shared" si="27"/>
        <v>0.04765790544635429</v>
      </c>
      <c r="K966" s="14">
        <f t="shared" si="26"/>
        <v>0.0477</v>
      </c>
      <c r="L966" s="17">
        <v>8.92</v>
      </c>
      <c r="M966" s="5"/>
    </row>
    <row r="967" spans="10:13" ht="12.75" hidden="1">
      <c r="J967" s="5">
        <f t="shared" si="27"/>
        <v>0.0477111104263539</v>
      </c>
      <c r="K967" s="14">
        <f t="shared" si="26"/>
        <v>0.0477</v>
      </c>
      <c r="L967" s="17">
        <v>8.93</v>
      </c>
      <c r="M967" s="5"/>
    </row>
    <row r="968" spans="10:13" ht="12.75" hidden="1">
      <c r="J968" s="5">
        <f t="shared" si="27"/>
        <v>0.04776435928291878</v>
      </c>
      <c r="K968" s="14">
        <f t="shared" si="26"/>
        <v>0.0478</v>
      </c>
      <c r="L968" s="17">
        <v>8.94</v>
      </c>
      <c r="M968" s="5"/>
    </row>
    <row r="969" spans="10:13" ht="12.75" hidden="1">
      <c r="J969" s="5">
        <f t="shared" si="27"/>
        <v>0.04781765204259669</v>
      </c>
      <c r="K969" s="14">
        <f t="shared" si="26"/>
        <v>0.0478</v>
      </c>
      <c r="L969" s="17">
        <v>8.95</v>
      </c>
      <c r="M969" s="5"/>
    </row>
    <row r="970" spans="10:13" ht="12.75" hidden="1">
      <c r="J970" s="5">
        <f t="shared" si="27"/>
        <v>0.0478709887319515</v>
      </c>
      <c r="K970" s="14">
        <f t="shared" si="26"/>
        <v>0.0479</v>
      </c>
      <c r="L970" s="17">
        <v>8.96</v>
      </c>
      <c r="M970" s="5"/>
    </row>
    <row r="971" spans="10:13" ht="12.75" hidden="1">
      <c r="J971" s="5">
        <f t="shared" si="27"/>
        <v>0.04792436937756217</v>
      </c>
      <c r="K971" s="14">
        <f aca="true" t="shared" si="28" ref="K971:K1034">ROUND(J971,4)</f>
        <v>0.0479</v>
      </c>
      <c r="L971" s="17">
        <v>8.97</v>
      </c>
      <c r="M971" s="5"/>
    </row>
    <row r="972" spans="10:13" ht="12.75" hidden="1">
      <c r="J972" s="5">
        <f aca="true" t="shared" si="29" ref="J972:J1035">TAN(3.14*(20+L972)/180)-((20+L972)*3.14/180)</f>
        <v>0.047977794006023644</v>
      </c>
      <c r="K972" s="14">
        <f t="shared" si="28"/>
        <v>0.048</v>
      </c>
      <c r="L972" s="17">
        <v>8.98</v>
      </c>
      <c r="M972" s="5"/>
    </row>
    <row r="973" spans="10:13" ht="12.75" hidden="1">
      <c r="J973" s="5">
        <f t="shared" si="29"/>
        <v>0.048031262643946415</v>
      </c>
      <c r="K973" s="14">
        <f t="shared" si="28"/>
        <v>0.048</v>
      </c>
      <c r="L973" s="17">
        <v>8.99</v>
      </c>
      <c r="M973" s="5"/>
    </row>
    <row r="974" spans="10:13" ht="12.75" hidden="1">
      <c r="J974" s="5">
        <f t="shared" si="29"/>
        <v>0.04808477531795641</v>
      </c>
      <c r="K974" s="14">
        <f t="shared" si="28"/>
        <v>0.0481</v>
      </c>
      <c r="L974" s="17">
        <v>9</v>
      </c>
      <c r="M974" s="5"/>
    </row>
    <row r="975" spans="10:13" ht="12.75" hidden="1">
      <c r="J975" s="5">
        <f t="shared" si="29"/>
        <v>0.04813833205469542</v>
      </c>
      <c r="K975" s="14">
        <f t="shared" si="28"/>
        <v>0.0481</v>
      </c>
      <c r="L975" s="17">
        <v>9.01</v>
      </c>
      <c r="M975" s="5"/>
    </row>
    <row r="976" spans="10:13" ht="12.75" hidden="1">
      <c r="J976" s="5">
        <f t="shared" si="29"/>
        <v>0.04819193288082091</v>
      </c>
      <c r="K976" s="14">
        <f t="shared" si="28"/>
        <v>0.0482</v>
      </c>
      <c r="L976" s="17">
        <v>9.02</v>
      </c>
      <c r="M976" s="5"/>
    </row>
    <row r="977" spans="10:13" ht="12.75" hidden="1">
      <c r="J977" s="5">
        <f t="shared" si="29"/>
        <v>0.04824557782300598</v>
      </c>
      <c r="K977" s="14">
        <f t="shared" si="28"/>
        <v>0.0482</v>
      </c>
      <c r="L977" s="17">
        <v>9.03</v>
      </c>
      <c r="M977" s="5"/>
    </row>
    <row r="978" spans="10:13" ht="12.75" hidden="1">
      <c r="J978" s="5">
        <f t="shared" si="29"/>
        <v>0.048299266907939176</v>
      </c>
      <c r="K978" s="14">
        <f t="shared" si="28"/>
        <v>0.0483</v>
      </c>
      <c r="L978" s="17">
        <v>9.04</v>
      </c>
      <c r="M978" s="5"/>
    </row>
    <row r="979" spans="10:13" ht="12.75" hidden="1">
      <c r="J979" s="5">
        <f t="shared" si="29"/>
        <v>0.04835300016232513</v>
      </c>
      <c r="K979" s="14">
        <f t="shared" si="28"/>
        <v>0.0484</v>
      </c>
      <c r="L979" s="17">
        <v>9.05</v>
      </c>
      <c r="M979" s="5"/>
    </row>
    <row r="980" spans="10:13" ht="12.75" hidden="1">
      <c r="J980" s="5">
        <f t="shared" si="29"/>
        <v>0.04840677761288403</v>
      </c>
      <c r="K980" s="14">
        <f t="shared" si="28"/>
        <v>0.0484</v>
      </c>
      <c r="L980" s="17">
        <v>9.06</v>
      </c>
      <c r="M980" s="5"/>
    </row>
    <row r="981" spans="10:13" ht="12.75" hidden="1">
      <c r="J981" s="5">
        <f t="shared" si="29"/>
        <v>0.048460599286351824</v>
      </c>
      <c r="K981" s="14">
        <f t="shared" si="28"/>
        <v>0.0485</v>
      </c>
      <c r="L981" s="17">
        <v>9.07</v>
      </c>
      <c r="M981" s="5"/>
    </row>
    <row r="982" spans="10:13" ht="12.75" hidden="1">
      <c r="J982" s="5">
        <f t="shared" si="29"/>
        <v>0.048514465209479996</v>
      </c>
      <c r="K982" s="14">
        <f t="shared" si="28"/>
        <v>0.0485</v>
      </c>
      <c r="L982" s="17">
        <v>9.08</v>
      </c>
      <c r="M982" s="5"/>
    </row>
    <row r="983" spans="10:13" ht="12.75" hidden="1">
      <c r="J983" s="5">
        <f t="shared" si="29"/>
        <v>0.048568375409036135</v>
      </c>
      <c r="K983" s="14">
        <f t="shared" si="28"/>
        <v>0.0486</v>
      </c>
      <c r="L983" s="17">
        <v>9.09</v>
      </c>
      <c r="M983" s="5"/>
    </row>
    <row r="984" spans="10:13" ht="12.75" hidden="1">
      <c r="J984" s="5">
        <f t="shared" si="29"/>
        <v>0.048622329911803486</v>
      </c>
      <c r="K984" s="14">
        <f t="shared" si="28"/>
        <v>0.0486</v>
      </c>
      <c r="L984" s="17">
        <v>9.1</v>
      </c>
      <c r="M984" s="5"/>
    </row>
    <row r="985" spans="10:13" ht="12.75" hidden="1">
      <c r="J985" s="5">
        <f t="shared" si="29"/>
        <v>0.04867632874458083</v>
      </c>
      <c r="K985" s="14">
        <f t="shared" si="28"/>
        <v>0.0487</v>
      </c>
      <c r="L985" s="17">
        <v>9.11</v>
      </c>
      <c r="M985" s="5"/>
    </row>
    <row r="986" spans="10:13" ht="12.75" hidden="1">
      <c r="J986" s="5">
        <f t="shared" si="29"/>
        <v>0.04873037193418317</v>
      </c>
      <c r="K986" s="14">
        <f t="shared" si="28"/>
        <v>0.0487</v>
      </c>
      <c r="L986" s="17">
        <v>9.12</v>
      </c>
      <c r="M986" s="5"/>
    </row>
    <row r="987" spans="10:13" ht="12.75" hidden="1">
      <c r="J987" s="5">
        <f t="shared" si="29"/>
        <v>0.048784459507441036</v>
      </c>
      <c r="K987" s="14">
        <f t="shared" si="28"/>
        <v>0.0488</v>
      </c>
      <c r="L987" s="17">
        <v>9.13</v>
      </c>
      <c r="M987" s="5"/>
    </row>
    <row r="988" spans="10:13" ht="12.75" hidden="1">
      <c r="J988" s="5">
        <f t="shared" si="29"/>
        <v>0.048838591491200845</v>
      </c>
      <c r="K988" s="14">
        <f t="shared" si="28"/>
        <v>0.0488</v>
      </c>
      <c r="L988" s="17">
        <v>9.14</v>
      </c>
      <c r="M988" s="5"/>
    </row>
    <row r="989" spans="10:13" ht="12.75" hidden="1">
      <c r="J989" s="5">
        <f t="shared" si="29"/>
        <v>0.048892767912324886</v>
      </c>
      <c r="K989" s="14">
        <f t="shared" si="28"/>
        <v>0.0489</v>
      </c>
      <c r="L989" s="17">
        <v>9.15</v>
      </c>
      <c r="M989" s="5"/>
    </row>
    <row r="990" spans="10:13" ht="12.75" hidden="1">
      <c r="J990" s="5">
        <f t="shared" si="29"/>
        <v>0.048946988797691215</v>
      </c>
      <c r="K990" s="14">
        <f t="shared" si="28"/>
        <v>0.0489</v>
      </c>
      <c r="L990" s="17">
        <v>9.16</v>
      </c>
      <c r="M990" s="5"/>
    </row>
    <row r="991" spans="10:13" ht="12.75" hidden="1">
      <c r="J991" s="5">
        <f t="shared" si="29"/>
        <v>0.049001254174193876</v>
      </c>
      <c r="K991" s="14">
        <f t="shared" si="28"/>
        <v>0.049</v>
      </c>
      <c r="L991" s="17">
        <v>9.17</v>
      </c>
      <c r="M991" s="5"/>
    </row>
    <row r="992" spans="10:13" ht="12.75" hidden="1">
      <c r="J992" s="5">
        <f t="shared" si="29"/>
        <v>0.049055564068742896</v>
      </c>
      <c r="K992" s="14">
        <f t="shared" si="28"/>
        <v>0.0491</v>
      </c>
      <c r="L992" s="17">
        <v>9.18</v>
      </c>
      <c r="M992" s="5"/>
    </row>
    <row r="993" spans="10:13" ht="12.75" hidden="1">
      <c r="J993" s="5">
        <f t="shared" si="29"/>
        <v>0.04910991850826374</v>
      </c>
      <c r="K993" s="14">
        <f t="shared" si="28"/>
        <v>0.0491</v>
      </c>
      <c r="L993" s="17">
        <v>9.19</v>
      </c>
      <c r="M993" s="5"/>
    </row>
    <row r="994" spans="10:13" ht="12.75" hidden="1">
      <c r="J994" s="5">
        <f t="shared" si="29"/>
        <v>0.04916431751969841</v>
      </c>
      <c r="K994" s="14">
        <f t="shared" si="28"/>
        <v>0.0492</v>
      </c>
      <c r="L994" s="17">
        <v>9.2</v>
      </c>
      <c r="M994" s="5"/>
    </row>
    <row r="995" spans="10:13" ht="12.75" hidden="1">
      <c r="J995" s="5">
        <f t="shared" si="29"/>
        <v>0.04921876113000434</v>
      </c>
      <c r="K995" s="14">
        <f t="shared" si="28"/>
        <v>0.0492</v>
      </c>
      <c r="L995" s="17">
        <v>9.21</v>
      </c>
      <c r="M995" s="5"/>
    </row>
    <row r="996" spans="10:13" ht="12.75" hidden="1">
      <c r="J996" s="5">
        <f t="shared" si="29"/>
        <v>0.04927324936615518</v>
      </c>
      <c r="K996" s="14">
        <f t="shared" si="28"/>
        <v>0.0493</v>
      </c>
      <c r="L996" s="17">
        <v>9.22</v>
      </c>
      <c r="M996" s="5"/>
    </row>
    <row r="997" spans="10:13" ht="12.75" hidden="1">
      <c r="J997" s="5">
        <f t="shared" si="29"/>
        <v>0.04932778225514034</v>
      </c>
      <c r="K997" s="14">
        <f t="shared" si="28"/>
        <v>0.0493</v>
      </c>
      <c r="L997" s="17">
        <v>9.23</v>
      </c>
      <c r="M997" s="5"/>
    </row>
    <row r="998" spans="10:13" ht="12.75" hidden="1">
      <c r="J998" s="5">
        <f t="shared" si="29"/>
        <v>0.04938235982396544</v>
      </c>
      <c r="K998" s="14">
        <f t="shared" si="28"/>
        <v>0.0494</v>
      </c>
      <c r="L998" s="17">
        <v>9.24</v>
      </c>
      <c r="M998" s="5"/>
    </row>
    <row r="999" spans="10:13" ht="12.75" hidden="1">
      <c r="J999" s="5">
        <f t="shared" si="29"/>
        <v>0.04943698209965175</v>
      </c>
      <c r="K999" s="14">
        <f t="shared" si="28"/>
        <v>0.0494</v>
      </c>
      <c r="L999" s="17">
        <v>9.25</v>
      </c>
      <c r="M999" s="5"/>
    </row>
    <row r="1000" spans="10:13" ht="12.75" hidden="1">
      <c r="J1000" s="5">
        <f t="shared" si="29"/>
        <v>0.04949164910923676</v>
      </c>
      <c r="K1000" s="14">
        <f t="shared" si="28"/>
        <v>0.0495</v>
      </c>
      <c r="L1000" s="17">
        <v>9.26</v>
      </c>
      <c r="M1000" s="5"/>
    </row>
    <row r="1001" spans="10:13" ht="12.75" hidden="1">
      <c r="J1001" s="5">
        <f t="shared" si="29"/>
        <v>0.04954636087977404</v>
      </c>
      <c r="K1001" s="14">
        <f t="shared" si="28"/>
        <v>0.0495</v>
      </c>
      <c r="L1001" s="17">
        <v>9.27</v>
      </c>
      <c r="M1001" s="5"/>
    </row>
    <row r="1002" spans="10:13" ht="12.75" hidden="1">
      <c r="J1002" s="5">
        <f t="shared" si="29"/>
        <v>0.04960111743833284</v>
      </c>
      <c r="K1002" s="14">
        <f t="shared" si="28"/>
        <v>0.0496</v>
      </c>
      <c r="L1002" s="17">
        <v>9.28</v>
      </c>
      <c r="M1002" s="5"/>
    </row>
    <row r="1003" spans="10:13" ht="12.75" hidden="1">
      <c r="J1003" s="5">
        <f t="shared" si="29"/>
        <v>0.049655918811998934</v>
      </c>
      <c r="K1003" s="14">
        <f t="shared" si="28"/>
        <v>0.0497</v>
      </c>
      <c r="L1003" s="17">
        <v>9.29</v>
      </c>
      <c r="M1003" s="5"/>
    </row>
    <row r="1004" spans="10:13" ht="12.75" hidden="1">
      <c r="J1004" s="5">
        <f t="shared" si="29"/>
        <v>0.04971076502787375</v>
      </c>
      <c r="K1004" s="14">
        <f t="shared" si="28"/>
        <v>0.0497</v>
      </c>
      <c r="L1004" s="17">
        <v>9.3</v>
      </c>
      <c r="M1004" s="5"/>
    </row>
    <row r="1005" spans="10:13" ht="12.75" hidden="1">
      <c r="J1005" s="5">
        <f t="shared" si="29"/>
        <v>0.04976565611307482</v>
      </c>
      <c r="K1005" s="14">
        <f t="shared" si="28"/>
        <v>0.0498</v>
      </c>
      <c r="L1005" s="17">
        <v>9.31</v>
      </c>
      <c r="M1005" s="5"/>
    </row>
    <row r="1006" spans="10:13" ht="12.75" hidden="1">
      <c r="J1006" s="5">
        <f t="shared" si="29"/>
        <v>0.04982059209473588</v>
      </c>
      <c r="K1006" s="14">
        <f t="shared" si="28"/>
        <v>0.0498</v>
      </c>
      <c r="L1006" s="17">
        <v>9.32</v>
      </c>
      <c r="M1006" s="5"/>
    </row>
    <row r="1007" spans="10:13" ht="12.75" hidden="1">
      <c r="J1007" s="5">
        <f t="shared" si="29"/>
        <v>0.04987557300000689</v>
      </c>
      <c r="K1007" s="14">
        <f t="shared" si="28"/>
        <v>0.0499</v>
      </c>
      <c r="L1007" s="17">
        <v>9.33</v>
      </c>
      <c r="M1007" s="5"/>
    </row>
    <row r="1008" spans="10:13" ht="12.75" hidden="1">
      <c r="J1008" s="5">
        <f t="shared" si="29"/>
        <v>0.049930598856053554</v>
      </c>
      <c r="K1008" s="14">
        <f t="shared" si="28"/>
        <v>0.0499</v>
      </c>
      <c r="L1008" s="17">
        <v>9.34</v>
      </c>
      <c r="M1008" s="5"/>
    </row>
    <row r="1009" spans="10:13" ht="12.75" hidden="1">
      <c r="J1009" s="5">
        <f t="shared" si="29"/>
        <v>0.04998566969005802</v>
      </c>
      <c r="K1009" s="14">
        <f t="shared" si="28"/>
        <v>0.05</v>
      </c>
      <c r="L1009" s="17">
        <v>9.35</v>
      </c>
      <c r="M1009" s="5"/>
    </row>
    <row r="1010" spans="10:13" ht="12.75" hidden="1">
      <c r="J1010" s="5">
        <f t="shared" si="29"/>
        <v>0.05004078552921831</v>
      </c>
      <c r="K1010" s="14">
        <f t="shared" si="28"/>
        <v>0.05</v>
      </c>
      <c r="L1010" s="17">
        <v>9.36</v>
      </c>
      <c r="M1010" s="5"/>
    </row>
    <row r="1011" spans="10:13" ht="12.75" hidden="1">
      <c r="J1011" s="5">
        <f t="shared" si="29"/>
        <v>0.05009594640074866</v>
      </c>
      <c r="K1011" s="14">
        <f t="shared" si="28"/>
        <v>0.0501</v>
      </c>
      <c r="L1011" s="17">
        <v>9.37</v>
      </c>
      <c r="M1011" s="5"/>
    </row>
    <row r="1012" spans="10:13" ht="12.75" hidden="1">
      <c r="J1012" s="5">
        <f t="shared" si="29"/>
        <v>0.05015115233187972</v>
      </c>
      <c r="K1012" s="14">
        <f t="shared" si="28"/>
        <v>0.0502</v>
      </c>
      <c r="L1012" s="17">
        <v>9.38</v>
      </c>
      <c r="M1012" s="5"/>
    </row>
    <row r="1013" spans="10:13" ht="12.75" hidden="1">
      <c r="J1013" s="5">
        <f t="shared" si="29"/>
        <v>0.05020640334985804</v>
      </c>
      <c r="K1013" s="14">
        <f t="shared" si="28"/>
        <v>0.0502</v>
      </c>
      <c r="L1013" s="17">
        <v>9.39</v>
      </c>
      <c r="M1013" s="5"/>
    </row>
    <row r="1014" spans="10:13" ht="12.75" hidden="1">
      <c r="J1014" s="5">
        <f t="shared" si="29"/>
        <v>0.050261699481946365</v>
      </c>
      <c r="K1014" s="14">
        <f t="shared" si="28"/>
        <v>0.0503</v>
      </c>
      <c r="L1014" s="17">
        <v>9.4</v>
      </c>
      <c r="M1014" s="5"/>
    </row>
    <row r="1015" spans="10:13" ht="12.75" hidden="1">
      <c r="J1015" s="5">
        <f t="shared" si="29"/>
        <v>0.05031704075542376</v>
      </c>
      <c r="K1015" s="14">
        <f t="shared" si="28"/>
        <v>0.0503</v>
      </c>
      <c r="L1015" s="17">
        <v>9.41</v>
      </c>
      <c r="M1015" s="5"/>
    </row>
    <row r="1016" spans="10:13" ht="12.75" hidden="1">
      <c r="J1016" s="5">
        <f t="shared" si="29"/>
        <v>0.0503724271975855</v>
      </c>
      <c r="K1016" s="14">
        <f t="shared" si="28"/>
        <v>0.0504</v>
      </c>
      <c r="L1016" s="17">
        <v>9.42</v>
      </c>
      <c r="M1016" s="5"/>
    </row>
    <row r="1017" spans="10:13" ht="12.75" hidden="1">
      <c r="J1017" s="5">
        <f t="shared" si="29"/>
        <v>0.05042785883574297</v>
      </c>
      <c r="K1017" s="14">
        <f t="shared" si="28"/>
        <v>0.0504</v>
      </c>
      <c r="L1017" s="17">
        <v>9.43</v>
      </c>
      <c r="M1017" s="5"/>
    </row>
    <row r="1018" spans="10:13" ht="12.75" hidden="1">
      <c r="J1018" s="5">
        <f t="shared" si="29"/>
        <v>0.05048333569722385</v>
      </c>
      <c r="K1018" s="14">
        <f t="shared" si="28"/>
        <v>0.0505</v>
      </c>
      <c r="L1018" s="17">
        <v>9.44</v>
      </c>
      <c r="M1018" s="5"/>
    </row>
    <row r="1019" spans="10:13" ht="12.75" hidden="1">
      <c r="J1019" s="5">
        <f t="shared" si="29"/>
        <v>0.050538857809372284</v>
      </c>
      <c r="K1019" s="14">
        <f t="shared" si="28"/>
        <v>0.0505</v>
      </c>
      <c r="L1019" s="17">
        <v>9.45</v>
      </c>
      <c r="M1019" s="5"/>
    </row>
    <row r="1020" spans="10:13" ht="12.75" hidden="1">
      <c r="J1020" s="5">
        <f t="shared" si="29"/>
        <v>0.050594425199548376</v>
      </c>
      <c r="K1020" s="14">
        <f t="shared" si="28"/>
        <v>0.0506</v>
      </c>
      <c r="L1020" s="17">
        <v>9.46</v>
      </c>
      <c r="M1020" s="5"/>
    </row>
    <row r="1021" spans="10:13" ht="12.75" hidden="1">
      <c r="J1021" s="5">
        <f t="shared" si="29"/>
        <v>0.050650037895128674</v>
      </c>
      <c r="K1021" s="14">
        <f t="shared" si="28"/>
        <v>0.0507</v>
      </c>
      <c r="L1021" s="17">
        <v>9.47</v>
      </c>
      <c r="M1021" s="5"/>
    </row>
    <row r="1022" spans="10:13" ht="12.75" hidden="1">
      <c r="J1022" s="5">
        <f t="shared" si="29"/>
        <v>0.050705695923506044</v>
      </c>
      <c r="K1022" s="14">
        <f t="shared" si="28"/>
        <v>0.0507</v>
      </c>
      <c r="L1022" s="17">
        <v>9.48</v>
      </c>
      <c r="M1022" s="5"/>
    </row>
    <row r="1023" spans="10:13" ht="12.75" hidden="1">
      <c r="J1023" s="5">
        <f t="shared" si="29"/>
        <v>0.05076139931208956</v>
      </c>
      <c r="K1023" s="14">
        <f t="shared" si="28"/>
        <v>0.0508</v>
      </c>
      <c r="L1023" s="17">
        <v>9.49</v>
      </c>
      <c r="M1023" s="5"/>
    </row>
    <row r="1024" spans="10:13" ht="12.75" hidden="1">
      <c r="J1024" s="5">
        <f t="shared" si="29"/>
        <v>0.05081714808830484</v>
      </c>
      <c r="K1024" s="14">
        <f t="shared" si="28"/>
        <v>0.0508</v>
      </c>
      <c r="L1024" s="17">
        <v>9.5</v>
      </c>
      <c r="M1024" s="5"/>
    </row>
    <row r="1025" spans="10:13" ht="12.75" hidden="1">
      <c r="J1025" s="5">
        <f t="shared" si="29"/>
        <v>0.0508729422795936</v>
      </c>
      <c r="K1025" s="14">
        <f t="shared" si="28"/>
        <v>0.0509</v>
      </c>
      <c r="L1025" s="17">
        <v>9.51</v>
      </c>
      <c r="M1025" s="5"/>
    </row>
    <row r="1026" spans="10:13" ht="12.75" hidden="1">
      <c r="J1026" s="5">
        <f t="shared" si="29"/>
        <v>0.0509287819134141</v>
      </c>
      <c r="K1026" s="14">
        <f t="shared" si="28"/>
        <v>0.0509</v>
      </c>
      <c r="L1026" s="17">
        <v>9.52</v>
      </c>
      <c r="M1026" s="5"/>
    </row>
    <row r="1027" spans="10:13" ht="12.75" hidden="1">
      <c r="J1027" s="5">
        <f t="shared" si="29"/>
        <v>0.05098466701724069</v>
      </c>
      <c r="K1027" s="14">
        <f t="shared" si="28"/>
        <v>0.051</v>
      </c>
      <c r="L1027" s="17">
        <v>9.53</v>
      </c>
      <c r="M1027" s="5"/>
    </row>
    <row r="1028" spans="10:13" ht="12.75" hidden="1">
      <c r="J1028" s="5">
        <f t="shared" si="29"/>
        <v>0.05104059761856461</v>
      </c>
      <c r="K1028" s="14">
        <f t="shared" si="28"/>
        <v>0.051</v>
      </c>
      <c r="L1028" s="17">
        <v>9.54</v>
      </c>
      <c r="M1028" s="5"/>
    </row>
    <row r="1029" spans="10:13" ht="12.75" hidden="1">
      <c r="J1029" s="5">
        <f t="shared" si="29"/>
        <v>0.05109657374489296</v>
      </c>
      <c r="K1029" s="14">
        <f t="shared" si="28"/>
        <v>0.0511</v>
      </c>
      <c r="L1029" s="17">
        <v>9.55</v>
      </c>
      <c r="M1029" s="5"/>
    </row>
    <row r="1030" spans="10:13" ht="12.75" hidden="1">
      <c r="J1030" s="5">
        <f t="shared" si="29"/>
        <v>0.051152595423749614</v>
      </c>
      <c r="K1030" s="14">
        <f t="shared" si="28"/>
        <v>0.0512</v>
      </c>
      <c r="L1030" s="17">
        <v>9.56</v>
      </c>
      <c r="M1030" s="5"/>
    </row>
    <row r="1031" spans="10:13" ht="12.75" hidden="1">
      <c r="J1031" s="5">
        <f t="shared" si="29"/>
        <v>0.051208662682674655</v>
      </c>
      <c r="K1031" s="14">
        <f t="shared" si="28"/>
        <v>0.0512</v>
      </c>
      <c r="L1031" s="17">
        <v>9.57</v>
      </c>
      <c r="M1031" s="5"/>
    </row>
    <row r="1032" spans="10:13" ht="12.75" hidden="1">
      <c r="J1032" s="5">
        <f t="shared" si="29"/>
        <v>0.05126477554922482</v>
      </c>
      <c r="K1032" s="14">
        <f t="shared" si="28"/>
        <v>0.0513</v>
      </c>
      <c r="L1032" s="17">
        <v>9.58</v>
      </c>
      <c r="M1032" s="5"/>
    </row>
    <row r="1033" spans="10:13" ht="12.75" hidden="1">
      <c r="J1033" s="5">
        <f t="shared" si="29"/>
        <v>0.051320934050973155</v>
      </c>
      <c r="K1033" s="14">
        <f t="shared" si="28"/>
        <v>0.0513</v>
      </c>
      <c r="L1033" s="17">
        <v>9.59</v>
      </c>
      <c r="M1033" s="5"/>
    </row>
    <row r="1034" spans="10:13" ht="12.75" hidden="1">
      <c r="J1034" s="5">
        <f t="shared" si="29"/>
        <v>0.051377138215509155</v>
      </c>
      <c r="K1034" s="14">
        <f t="shared" si="28"/>
        <v>0.0514</v>
      </c>
      <c r="L1034" s="17">
        <v>9.6</v>
      </c>
      <c r="M1034" s="5"/>
    </row>
    <row r="1035" spans="10:13" ht="12.75" hidden="1">
      <c r="J1035" s="5">
        <f t="shared" si="29"/>
        <v>0.05143338807043907</v>
      </c>
      <c r="K1035" s="14">
        <f aca="true" t="shared" si="30" ref="K1035:K1098">ROUND(J1035,4)</f>
        <v>0.0514</v>
      </c>
      <c r="L1035" s="17">
        <v>9.61</v>
      </c>
      <c r="M1035" s="5"/>
    </row>
    <row r="1036" spans="10:13" ht="12.75" hidden="1">
      <c r="J1036" s="5">
        <f aca="true" t="shared" si="31" ref="J1036:J1099">TAN(3.14*(20+L1036)/180)-((20+L1036)*3.14/180)</f>
        <v>0.05148968364338524</v>
      </c>
      <c r="K1036" s="14">
        <f t="shared" si="30"/>
        <v>0.0515</v>
      </c>
      <c r="L1036" s="17">
        <v>9.62</v>
      </c>
      <c r="M1036" s="5"/>
    </row>
    <row r="1037" spans="10:13" ht="12.75" hidden="1">
      <c r="J1037" s="5">
        <f t="shared" si="31"/>
        <v>0.05154602496198679</v>
      </c>
      <c r="K1037" s="14">
        <f t="shared" si="30"/>
        <v>0.0515</v>
      </c>
      <c r="L1037" s="17">
        <v>9.63</v>
      </c>
      <c r="M1037" s="5"/>
    </row>
    <row r="1038" spans="10:13" ht="12.75" hidden="1">
      <c r="J1038" s="5">
        <f t="shared" si="31"/>
        <v>0.05160241205389926</v>
      </c>
      <c r="K1038" s="14">
        <f t="shared" si="30"/>
        <v>0.0516</v>
      </c>
      <c r="L1038" s="17">
        <v>9.64</v>
      </c>
      <c r="M1038" s="5"/>
    </row>
    <row r="1039" spans="10:13" ht="12.75" hidden="1">
      <c r="J1039" s="5">
        <f t="shared" si="31"/>
        <v>0.05165884494679496</v>
      </c>
      <c r="K1039" s="14">
        <f t="shared" si="30"/>
        <v>0.0517</v>
      </c>
      <c r="L1039" s="17">
        <v>9.65</v>
      </c>
      <c r="M1039" s="5"/>
    </row>
    <row r="1040" spans="10:13" ht="12.75" hidden="1">
      <c r="J1040" s="5">
        <f t="shared" si="31"/>
        <v>0.0517153236683624</v>
      </c>
      <c r="K1040" s="14">
        <f t="shared" si="30"/>
        <v>0.0517</v>
      </c>
      <c r="L1040" s="17">
        <v>9.66</v>
      </c>
      <c r="M1040" s="5"/>
    </row>
    <row r="1041" spans="10:13" ht="12.75" hidden="1">
      <c r="J1041" s="5">
        <f t="shared" si="31"/>
        <v>0.051771848246306984</v>
      </c>
      <c r="K1041" s="14">
        <f t="shared" si="30"/>
        <v>0.0518</v>
      </c>
      <c r="L1041" s="17">
        <v>9.67</v>
      </c>
      <c r="M1041" s="5"/>
    </row>
    <row r="1042" spans="10:13" ht="12.75" hidden="1">
      <c r="J1042" s="5">
        <f t="shared" si="31"/>
        <v>0.05182841870835042</v>
      </c>
      <c r="K1042" s="14">
        <f t="shared" si="30"/>
        <v>0.0518</v>
      </c>
      <c r="L1042" s="17">
        <v>9.68</v>
      </c>
      <c r="M1042" s="5"/>
    </row>
    <row r="1043" spans="10:13" ht="12.75" hidden="1">
      <c r="J1043" s="5">
        <f t="shared" si="31"/>
        <v>0.0518850350822313</v>
      </c>
      <c r="K1043" s="14">
        <f t="shared" si="30"/>
        <v>0.0519</v>
      </c>
      <c r="L1043" s="17">
        <v>9.69</v>
      </c>
      <c r="M1043" s="5"/>
    </row>
    <row r="1044" spans="10:13" ht="12.75" hidden="1">
      <c r="J1044" s="5">
        <f t="shared" si="31"/>
        <v>0.051941697395704534</v>
      </c>
      <c r="K1044" s="14">
        <f t="shared" si="30"/>
        <v>0.0519</v>
      </c>
      <c r="L1044" s="17">
        <v>9.7</v>
      </c>
      <c r="M1044" s="5"/>
    </row>
    <row r="1045" spans="10:13" ht="12.75" hidden="1">
      <c r="J1045" s="5">
        <f t="shared" si="31"/>
        <v>0.051998405676542014</v>
      </c>
      <c r="K1045" s="14">
        <f t="shared" si="30"/>
        <v>0.052</v>
      </c>
      <c r="L1045" s="17">
        <v>9.71</v>
      </c>
      <c r="M1045" s="5"/>
    </row>
    <row r="1046" spans="10:13" ht="12.75" hidden="1">
      <c r="J1046" s="5">
        <f t="shared" si="31"/>
        <v>0.05205515995253207</v>
      </c>
      <c r="K1046" s="14">
        <f t="shared" si="30"/>
        <v>0.0521</v>
      </c>
      <c r="L1046" s="17">
        <v>9.72</v>
      </c>
      <c r="M1046" s="5"/>
    </row>
    <row r="1047" spans="10:13" ht="12.75" hidden="1">
      <c r="J1047" s="5">
        <f t="shared" si="31"/>
        <v>0.05211196025147957</v>
      </c>
      <c r="K1047" s="14">
        <f t="shared" si="30"/>
        <v>0.0521</v>
      </c>
      <c r="L1047" s="17">
        <v>9.73</v>
      </c>
      <c r="M1047" s="5"/>
    </row>
    <row r="1048" spans="10:13" ht="12.75" hidden="1">
      <c r="J1048" s="5">
        <f t="shared" si="31"/>
        <v>0.052168806601206374</v>
      </c>
      <c r="K1048" s="14">
        <f t="shared" si="30"/>
        <v>0.0522</v>
      </c>
      <c r="L1048" s="17">
        <v>9.74</v>
      </c>
      <c r="M1048" s="5"/>
    </row>
    <row r="1049" spans="10:13" ht="12.75" hidden="1">
      <c r="J1049" s="5">
        <f t="shared" si="31"/>
        <v>0.052225699029550654</v>
      </c>
      <c r="K1049" s="14">
        <f t="shared" si="30"/>
        <v>0.0522</v>
      </c>
      <c r="L1049" s="17">
        <v>9.75</v>
      </c>
      <c r="M1049" s="5"/>
    </row>
    <row r="1050" spans="10:13" ht="12.75" hidden="1">
      <c r="J1050" s="5">
        <f t="shared" si="31"/>
        <v>0.05228263756436757</v>
      </c>
      <c r="K1050" s="14">
        <f t="shared" si="30"/>
        <v>0.0523</v>
      </c>
      <c r="L1050" s="17">
        <v>9.76</v>
      </c>
      <c r="M1050" s="5"/>
    </row>
    <row r="1051" spans="10:13" ht="12.75" hidden="1">
      <c r="J1051" s="5">
        <f t="shared" si="31"/>
        <v>0.05233962223352895</v>
      </c>
      <c r="K1051" s="14">
        <f t="shared" si="30"/>
        <v>0.0523</v>
      </c>
      <c r="L1051" s="17">
        <v>9.77</v>
      </c>
      <c r="M1051" s="5"/>
    </row>
    <row r="1052" spans="10:13" ht="12.75" hidden="1">
      <c r="J1052" s="5">
        <f t="shared" si="31"/>
        <v>0.05239665306492336</v>
      </c>
      <c r="K1052" s="14">
        <f t="shared" si="30"/>
        <v>0.0524</v>
      </c>
      <c r="L1052" s="17">
        <v>9.78</v>
      </c>
      <c r="M1052" s="5"/>
    </row>
    <row r="1053" spans="10:13" ht="12.75" hidden="1">
      <c r="J1053" s="5">
        <f t="shared" si="31"/>
        <v>0.05245373008645593</v>
      </c>
      <c r="K1053" s="14">
        <f t="shared" si="30"/>
        <v>0.0525</v>
      </c>
      <c r="L1053" s="17">
        <v>9.79</v>
      </c>
      <c r="M1053" s="5"/>
    </row>
    <row r="1054" spans="10:13" ht="12.75" hidden="1">
      <c r="J1054" s="5">
        <f t="shared" si="31"/>
        <v>0.05251085332604877</v>
      </c>
      <c r="K1054" s="14">
        <f t="shared" si="30"/>
        <v>0.0525</v>
      </c>
      <c r="L1054" s="17">
        <v>9.8</v>
      </c>
      <c r="M1054" s="5"/>
    </row>
    <row r="1055" spans="10:13" ht="12.75" hidden="1">
      <c r="J1055" s="5">
        <f t="shared" si="31"/>
        <v>0.05256802281164075</v>
      </c>
      <c r="K1055" s="14">
        <f t="shared" si="30"/>
        <v>0.0526</v>
      </c>
      <c r="L1055" s="17">
        <v>9.81</v>
      </c>
      <c r="M1055" s="5"/>
    </row>
    <row r="1056" spans="10:13" ht="12.75" hidden="1">
      <c r="J1056" s="5">
        <f t="shared" si="31"/>
        <v>0.052625238571187394</v>
      </c>
      <c r="K1056" s="14">
        <f t="shared" si="30"/>
        <v>0.0526</v>
      </c>
      <c r="L1056" s="17">
        <v>9.82</v>
      </c>
      <c r="M1056" s="5"/>
    </row>
    <row r="1057" spans="10:13" ht="12.75" hidden="1">
      <c r="J1057" s="5">
        <f t="shared" si="31"/>
        <v>0.05268250063266111</v>
      </c>
      <c r="K1057" s="14">
        <f t="shared" si="30"/>
        <v>0.0527</v>
      </c>
      <c r="L1057" s="17">
        <v>9.83</v>
      </c>
      <c r="M1057" s="5"/>
    </row>
    <row r="1058" spans="10:13" ht="12.75" hidden="1">
      <c r="J1058" s="5">
        <f t="shared" si="31"/>
        <v>0.052739809024051176</v>
      </c>
      <c r="K1058" s="14">
        <f t="shared" si="30"/>
        <v>0.0527</v>
      </c>
      <c r="L1058" s="17">
        <v>9.84</v>
      </c>
      <c r="M1058" s="5"/>
    </row>
    <row r="1059" spans="10:13" ht="12.75" hidden="1">
      <c r="J1059" s="5">
        <f t="shared" si="31"/>
        <v>0.05279716377336352</v>
      </c>
      <c r="K1059" s="14">
        <f t="shared" si="30"/>
        <v>0.0528</v>
      </c>
      <c r="L1059" s="17">
        <v>9.85</v>
      </c>
      <c r="M1059" s="5"/>
    </row>
    <row r="1060" spans="10:13" ht="12.75" hidden="1">
      <c r="J1060" s="5">
        <f t="shared" si="31"/>
        <v>0.05285456490862117</v>
      </c>
      <c r="K1060" s="14">
        <f t="shared" si="30"/>
        <v>0.0529</v>
      </c>
      <c r="L1060" s="17">
        <v>9.86</v>
      </c>
      <c r="M1060" s="5"/>
    </row>
    <row r="1061" spans="10:13" ht="12.75" hidden="1">
      <c r="J1061" s="5">
        <f t="shared" si="31"/>
        <v>0.05291201245786392</v>
      </c>
      <c r="K1061" s="14">
        <f t="shared" si="30"/>
        <v>0.0529</v>
      </c>
      <c r="L1061" s="17">
        <v>9.87</v>
      </c>
      <c r="M1061" s="5"/>
    </row>
    <row r="1062" spans="10:13" ht="12.75" hidden="1">
      <c r="J1062" s="5">
        <f t="shared" si="31"/>
        <v>0.05296950644914844</v>
      </c>
      <c r="K1062" s="14">
        <f t="shared" si="30"/>
        <v>0.053</v>
      </c>
      <c r="L1062" s="17">
        <v>9.88</v>
      </c>
      <c r="M1062" s="5"/>
    </row>
    <row r="1063" spans="10:13" ht="12.75" hidden="1">
      <c r="J1063" s="5">
        <f t="shared" si="31"/>
        <v>0.05302704691054816</v>
      </c>
      <c r="K1063" s="14">
        <f t="shared" si="30"/>
        <v>0.053</v>
      </c>
      <c r="L1063" s="17">
        <v>9.89</v>
      </c>
      <c r="M1063" s="5"/>
    </row>
    <row r="1064" spans="10:13" ht="12.75" hidden="1">
      <c r="J1064" s="5">
        <f t="shared" si="31"/>
        <v>0.0530846338701535</v>
      </c>
      <c r="K1064" s="14">
        <f t="shared" si="30"/>
        <v>0.0531</v>
      </c>
      <c r="L1064" s="17">
        <v>9.9</v>
      </c>
      <c r="M1064" s="5"/>
    </row>
    <row r="1065" spans="10:13" ht="12.75" hidden="1">
      <c r="J1065" s="5">
        <f t="shared" si="31"/>
        <v>0.05314226735607197</v>
      </c>
      <c r="K1065" s="14">
        <f t="shared" si="30"/>
        <v>0.0531</v>
      </c>
      <c r="L1065" s="17">
        <v>9.91</v>
      </c>
      <c r="M1065" s="5"/>
    </row>
    <row r="1066" spans="10:13" ht="12.75" hidden="1">
      <c r="J1066" s="5">
        <f t="shared" si="31"/>
        <v>0.05319994739642786</v>
      </c>
      <c r="K1066" s="14">
        <f t="shared" si="30"/>
        <v>0.0532</v>
      </c>
      <c r="L1066" s="17">
        <v>9.92</v>
      </c>
      <c r="M1066" s="5"/>
    </row>
    <row r="1067" spans="10:13" ht="12.75" hidden="1">
      <c r="J1067" s="5">
        <f t="shared" si="31"/>
        <v>0.05325767401936232</v>
      </c>
      <c r="K1067" s="14">
        <f t="shared" si="30"/>
        <v>0.0533</v>
      </c>
      <c r="L1067" s="17">
        <v>9.93</v>
      </c>
      <c r="M1067" s="5"/>
    </row>
    <row r="1068" spans="10:13" ht="12.75" hidden="1">
      <c r="J1068" s="5">
        <f t="shared" si="31"/>
        <v>0.05331544725303383</v>
      </c>
      <c r="K1068" s="14">
        <f t="shared" si="30"/>
        <v>0.0533</v>
      </c>
      <c r="L1068" s="17">
        <v>9.94</v>
      </c>
      <c r="M1068" s="5"/>
    </row>
    <row r="1069" spans="10:13" ht="12.75" hidden="1">
      <c r="J1069" s="5">
        <f t="shared" si="31"/>
        <v>0.053373267125617296</v>
      </c>
      <c r="K1069" s="14">
        <f t="shared" si="30"/>
        <v>0.0534</v>
      </c>
      <c r="L1069" s="17">
        <v>9.95</v>
      </c>
      <c r="M1069" s="5"/>
    </row>
    <row r="1070" spans="10:13" ht="12.75" hidden="1">
      <c r="J1070" s="5">
        <f t="shared" si="31"/>
        <v>0.053431133665305164</v>
      </c>
      <c r="K1070" s="14">
        <f t="shared" si="30"/>
        <v>0.0534</v>
      </c>
      <c r="L1070" s="17">
        <v>9.96</v>
      </c>
      <c r="M1070" s="5"/>
    </row>
    <row r="1071" spans="10:13" ht="12.75" hidden="1">
      <c r="J1071" s="5">
        <f t="shared" si="31"/>
        <v>0.053489046900306536</v>
      </c>
      <c r="K1071" s="14">
        <f t="shared" si="30"/>
        <v>0.0535</v>
      </c>
      <c r="L1071" s="17">
        <v>9.97</v>
      </c>
      <c r="M1071" s="5"/>
    </row>
    <row r="1072" spans="10:13" ht="12.75" hidden="1">
      <c r="J1072" s="5">
        <f t="shared" si="31"/>
        <v>0.05354700685884772</v>
      </c>
      <c r="K1072" s="14">
        <f t="shared" si="30"/>
        <v>0.0535</v>
      </c>
      <c r="L1072" s="17">
        <v>9.98</v>
      </c>
      <c r="M1072" s="5"/>
    </row>
    <row r="1073" spans="10:13" ht="12.75" hidden="1">
      <c r="J1073" s="5">
        <f t="shared" si="31"/>
        <v>0.05360501356917202</v>
      </c>
      <c r="K1073" s="14">
        <f t="shared" si="30"/>
        <v>0.0536</v>
      </c>
      <c r="L1073" s="17">
        <v>9.99</v>
      </c>
      <c r="M1073" s="5"/>
    </row>
    <row r="1074" spans="10:13" ht="12.75" hidden="1">
      <c r="J1074" s="5">
        <f t="shared" si="31"/>
        <v>0.053663067059539604</v>
      </c>
      <c r="K1074" s="14">
        <f t="shared" si="30"/>
        <v>0.0537</v>
      </c>
      <c r="L1074" s="17">
        <v>10</v>
      </c>
      <c r="M1074" s="5"/>
    </row>
    <row r="1075" spans="10:13" ht="12.75" hidden="1">
      <c r="J1075" s="5">
        <f t="shared" si="31"/>
        <v>0.05372116735822818</v>
      </c>
      <c r="K1075" s="14">
        <f t="shared" si="30"/>
        <v>0.0537</v>
      </c>
      <c r="L1075" s="17">
        <v>10.01</v>
      </c>
      <c r="M1075" s="5"/>
    </row>
    <row r="1076" spans="10:13" ht="12.75" hidden="1">
      <c r="J1076" s="5">
        <f t="shared" si="31"/>
        <v>0.05377931449353213</v>
      </c>
      <c r="K1076" s="14">
        <f t="shared" si="30"/>
        <v>0.0538</v>
      </c>
      <c r="L1076" s="17">
        <v>10.02</v>
      </c>
      <c r="M1076" s="5"/>
    </row>
    <row r="1077" spans="10:13" ht="12.75" hidden="1">
      <c r="J1077" s="5">
        <f t="shared" si="31"/>
        <v>0.05383750849376301</v>
      </c>
      <c r="K1077" s="14">
        <f t="shared" si="30"/>
        <v>0.0538</v>
      </c>
      <c r="L1077" s="17">
        <v>10.03</v>
      </c>
      <c r="M1077" s="5"/>
    </row>
    <row r="1078" spans="10:13" ht="12.75" hidden="1">
      <c r="J1078" s="5">
        <f t="shared" si="31"/>
        <v>0.0538957493872495</v>
      </c>
      <c r="K1078" s="14">
        <f t="shared" si="30"/>
        <v>0.0539</v>
      </c>
      <c r="L1078" s="17">
        <v>10.04</v>
      </c>
      <c r="M1078" s="5"/>
    </row>
    <row r="1079" spans="10:13" ht="12.75" hidden="1">
      <c r="J1079" s="5">
        <f t="shared" si="31"/>
        <v>0.0539540372023376</v>
      </c>
      <c r="K1079" s="14">
        <f t="shared" si="30"/>
        <v>0.054</v>
      </c>
      <c r="L1079" s="17">
        <v>10.05</v>
      </c>
      <c r="M1079" s="5"/>
    </row>
    <row r="1080" spans="10:13" ht="12.75" hidden="1">
      <c r="J1080" s="5">
        <f t="shared" si="31"/>
        <v>0.05401237196739028</v>
      </c>
      <c r="K1080" s="14">
        <f t="shared" si="30"/>
        <v>0.054</v>
      </c>
      <c r="L1080" s="17">
        <v>10.06</v>
      </c>
      <c r="M1080" s="5"/>
    </row>
    <row r="1081" spans="10:13" ht="12.75" hidden="1">
      <c r="J1081" s="5">
        <f t="shared" si="31"/>
        <v>0.05407075371078762</v>
      </c>
      <c r="K1081" s="14">
        <f t="shared" si="30"/>
        <v>0.0541</v>
      </c>
      <c r="L1081" s="17">
        <v>10.07</v>
      </c>
      <c r="M1081" s="5"/>
    </row>
    <row r="1082" spans="10:13" ht="12.75" hidden="1">
      <c r="J1082" s="5">
        <f t="shared" si="31"/>
        <v>0.054129182460926906</v>
      </c>
      <c r="K1082" s="14">
        <f t="shared" si="30"/>
        <v>0.0541</v>
      </c>
      <c r="L1082" s="17">
        <v>10.08</v>
      </c>
      <c r="M1082" s="5"/>
    </row>
    <row r="1083" spans="10:13" ht="12.75" hidden="1">
      <c r="J1083" s="5">
        <f t="shared" si="31"/>
        <v>0.05418765824622285</v>
      </c>
      <c r="K1083" s="14">
        <f t="shared" si="30"/>
        <v>0.0542</v>
      </c>
      <c r="L1083" s="17">
        <v>10.09</v>
      </c>
      <c r="M1083" s="5"/>
    </row>
    <row r="1084" spans="10:13" ht="12.75" hidden="1">
      <c r="J1084" s="5">
        <f t="shared" si="31"/>
        <v>0.05424618109510704</v>
      </c>
      <c r="K1084" s="14">
        <f t="shared" si="30"/>
        <v>0.0542</v>
      </c>
      <c r="L1084" s="17">
        <v>10.1</v>
      </c>
      <c r="M1084" s="5"/>
    </row>
    <row r="1085" spans="10:13" ht="12.75" hidden="1">
      <c r="J1085" s="5">
        <f t="shared" si="31"/>
        <v>0.05430475103602839</v>
      </c>
      <c r="K1085" s="14">
        <f t="shared" si="30"/>
        <v>0.0543</v>
      </c>
      <c r="L1085" s="17">
        <v>10.11</v>
      </c>
      <c r="M1085" s="5"/>
    </row>
    <row r="1086" spans="10:13" ht="12.75" hidden="1">
      <c r="J1086" s="5">
        <f t="shared" si="31"/>
        <v>0.054363368097453235</v>
      </c>
      <c r="K1086" s="14">
        <f t="shared" si="30"/>
        <v>0.0544</v>
      </c>
      <c r="L1086" s="17">
        <v>10.12</v>
      </c>
      <c r="M1086" s="5"/>
    </row>
    <row r="1087" spans="10:13" ht="12.75" hidden="1">
      <c r="J1087" s="5">
        <f t="shared" si="31"/>
        <v>0.05442203230786502</v>
      </c>
      <c r="K1087" s="14">
        <f t="shared" si="30"/>
        <v>0.0544</v>
      </c>
      <c r="L1087" s="17">
        <v>10.13</v>
      </c>
      <c r="M1087" s="5"/>
    </row>
    <row r="1088" spans="10:13" ht="12.75" hidden="1">
      <c r="J1088" s="5">
        <f t="shared" si="31"/>
        <v>0.05448074369576428</v>
      </c>
      <c r="K1088" s="14">
        <f t="shared" si="30"/>
        <v>0.0545</v>
      </c>
      <c r="L1088" s="17">
        <v>10.14</v>
      </c>
      <c r="M1088" s="5"/>
    </row>
    <row r="1089" spans="10:13" ht="12.75" hidden="1">
      <c r="J1089" s="5">
        <f t="shared" si="31"/>
        <v>0.054539502289669084</v>
      </c>
      <c r="K1089" s="14">
        <f t="shared" si="30"/>
        <v>0.0545</v>
      </c>
      <c r="L1089" s="17">
        <v>10.15</v>
      </c>
      <c r="M1089" s="5"/>
    </row>
    <row r="1090" spans="10:13" ht="12.75" hidden="1">
      <c r="J1090" s="5">
        <f t="shared" si="31"/>
        <v>0.054598308118114836</v>
      </c>
      <c r="K1090" s="14">
        <f t="shared" si="30"/>
        <v>0.0546</v>
      </c>
      <c r="L1090" s="17">
        <v>10.16</v>
      </c>
      <c r="M1090" s="5"/>
    </row>
    <row r="1091" spans="10:13" ht="12.75" hidden="1">
      <c r="J1091" s="5">
        <f t="shared" si="31"/>
        <v>0.054657161209653915</v>
      </c>
      <c r="K1091" s="14">
        <f t="shared" si="30"/>
        <v>0.0547</v>
      </c>
      <c r="L1091" s="17">
        <v>10.17</v>
      </c>
      <c r="M1091" s="5"/>
    </row>
    <row r="1092" spans="10:13" ht="12.75" hidden="1">
      <c r="J1092" s="5">
        <f t="shared" si="31"/>
        <v>0.05471606159285647</v>
      </c>
      <c r="K1092" s="14">
        <f t="shared" si="30"/>
        <v>0.0547</v>
      </c>
      <c r="L1092" s="17">
        <v>10.18</v>
      </c>
      <c r="M1092" s="5"/>
    </row>
    <row r="1093" spans="10:13" ht="12.75" hidden="1">
      <c r="J1093" s="5">
        <f t="shared" si="31"/>
        <v>0.05477500929630952</v>
      </c>
      <c r="K1093" s="14">
        <f t="shared" si="30"/>
        <v>0.0548</v>
      </c>
      <c r="L1093" s="17">
        <v>10.19</v>
      </c>
      <c r="M1093" s="5"/>
    </row>
    <row r="1094" spans="10:13" ht="12.75" hidden="1">
      <c r="J1094" s="5">
        <f t="shared" si="31"/>
        <v>0.05483400434861785</v>
      </c>
      <c r="K1094" s="14">
        <f t="shared" si="30"/>
        <v>0.0548</v>
      </c>
      <c r="L1094" s="17">
        <v>10.2</v>
      </c>
      <c r="M1094" s="5"/>
    </row>
    <row r="1095" spans="10:13" ht="12.75" hidden="1">
      <c r="J1095" s="5">
        <f t="shared" si="31"/>
        <v>0.054893046778403454</v>
      </c>
      <c r="K1095" s="14">
        <f t="shared" si="30"/>
        <v>0.0549</v>
      </c>
      <c r="L1095" s="17">
        <v>10.21</v>
      </c>
      <c r="M1095" s="5"/>
    </row>
    <row r="1096" spans="10:13" ht="12.75" hidden="1">
      <c r="J1096" s="5">
        <f t="shared" si="31"/>
        <v>0.05495213661430565</v>
      </c>
      <c r="K1096" s="14">
        <f t="shared" si="30"/>
        <v>0.055</v>
      </c>
      <c r="L1096" s="17">
        <v>10.22</v>
      </c>
      <c r="M1096" s="5"/>
    </row>
    <row r="1097" spans="10:13" ht="12.75" hidden="1">
      <c r="J1097" s="5">
        <f t="shared" si="31"/>
        <v>0.05501127388498117</v>
      </c>
      <c r="K1097" s="14">
        <f t="shared" si="30"/>
        <v>0.055</v>
      </c>
      <c r="L1097" s="17">
        <v>10.23</v>
      </c>
      <c r="M1097" s="5"/>
    </row>
    <row r="1098" spans="10:13" ht="12.75" hidden="1">
      <c r="J1098" s="5">
        <f t="shared" si="31"/>
        <v>0.05507045861910431</v>
      </c>
      <c r="K1098" s="14">
        <f t="shared" si="30"/>
        <v>0.0551</v>
      </c>
      <c r="L1098" s="17">
        <v>10.24</v>
      </c>
      <c r="M1098" s="5"/>
    </row>
    <row r="1099" spans="10:13" ht="12.75" hidden="1">
      <c r="J1099" s="5">
        <f t="shared" si="31"/>
        <v>0.055129690845366675</v>
      </c>
      <c r="K1099" s="14">
        <f aca="true" t="shared" si="32" ref="K1099:K1162">ROUND(J1099,4)</f>
        <v>0.0551</v>
      </c>
      <c r="L1099" s="17">
        <v>10.25</v>
      </c>
      <c r="M1099" s="5"/>
    </row>
    <row r="1100" spans="10:13" ht="12.75" hidden="1">
      <c r="J1100" s="5">
        <f aca="true" t="shared" si="33" ref="J1100:J1163">TAN(3.14*(20+L1100)/180)-((20+L1100)*3.14/180)</f>
        <v>0.05518897059247729</v>
      </c>
      <c r="K1100" s="14">
        <f t="shared" si="32"/>
        <v>0.0552</v>
      </c>
      <c r="L1100" s="17">
        <v>10.26</v>
      </c>
      <c r="M1100" s="5"/>
    </row>
    <row r="1101" spans="10:13" ht="12.75" hidden="1">
      <c r="J1101" s="5">
        <f t="shared" si="33"/>
        <v>0.055248297889162856</v>
      </c>
      <c r="K1101" s="14">
        <f t="shared" si="32"/>
        <v>0.0552</v>
      </c>
      <c r="L1101" s="17">
        <v>10.27</v>
      </c>
      <c r="M1101" s="5"/>
    </row>
    <row r="1102" spans="10:13" ht="12.75" hidden="1">
      <c r="J1102" s="5">
        <f t="shared" si="33"/>
        <v>0.05530767276416715</v>
      </c>
      <c r="K1102" s="14">
        <f t="shared" si="32"/>
        <v>0.0553</v>
      </c>
      <c r="L1102" s="17">
        <v>10.28</v>
      </c>
      <c r="M1102" s="5"/>
    </row>
    <row r="1103" spans="10:13" ht="12.75" hidden="1">
      <c r="J1103" s="5">
        <f t="shared" si="33"/>
        <v>0.05536709524625194</v>
      </c>
      <c r="K1103" s="14">
        <f t="shared" si="32"/>
        <v>0.0554</v>
      </c>
      <c r="L1103" s="17">
        <v>10.29</v>
      </c>
      <c r="M1103" s="5"/>
    </row>
    <row r="1104" spans="10:13" ht="12.75" hidden="1">
      <c r="J1104" s="5">
        <f t="shared" si="33"/>
        <v>0.05542656536419599</v>
      </c>
      <c r="K1104" s="14">
        <f t="shared" si="32"/>
        <v>0.0554</v>
      </c>
      <c r="L1104" s="17">
        <v>10.3</v>
      </c>
      <c r="M1104" s="5"/>
    </row>
    <row r="1105" spans="10:13" ht="12.75" hidden="1">
      <c r="J1105" s="5">
        <f t="shared" si="33"/>
        <v>0.05548608314679604</v>
      </c>
      <c r="K1105" s="14">
        <f t="shared" si="32"/>
        <v>0.0555</v>
      </c>
      <c r="L1105" s="17">
        <v>10.31</v>
      </c>
      <c r="M1105" s="5"/>
    </row>
    <row r="1106" spans="10:13" ht="12.75" hidden="1">
      <c r="J1106" s="5">
        <f t="shared" si="33"/>
        <v>0.05554564862286615</v>
      </c>
      <c r="K1106" s="14">
        <f t="shared" si="32"/>
        <v>0.0555</v>
      </c>
      <c r="L1106" s="17">
        <v>10.32</v>
      </c>
      <c r="M1106" s="5"/>
    </row>
    <row r="1107" spans="10:13" ht="12.75" hidden="1">
      <c r="J1107" s="5">
        <f t="shared" si="33"/>
        <v>0.05560526182123793</v>
      </c>
      <c r="K1107" s="14">
        <f t="shared" si="32"/>
        <v>0.0556</v>
      </c>
      <c r="L1107" s="17">
        <v>10.33</v>
      </c>
      <c r="M1107" s="5"/>
    </row>
    <row r="1108" spans="10:13" ht="12.75" hidden="1">
      <c r="J1108" s="5">
        <f t="shared" si="33"/>
        <v>0.05566492277076063</v>
      </c>
      <c r="K1108" s="14">
        <f t="shared" si="32"/>
        <v>0.0557</v>
      </c>
      <c r="L1108" s="17">
        <v>10.34</v>
      </c>
      <c r="M1108" s="5"/>
    </row>
    <row r="1109" spans="10:13" ht="12.75" hidden="1">
      <c r="J1109" s="5">
        <f t="shared" si="33"/>
        <v>0.055724631500300936</v>
      </c>
      <c r="K1109" s="14">
        <f t="shared" si="32"/>
        <v>0.0557</v>
      </c>
      <c r="L1109" s="17">
        <v>10.35</v>
      </c>
      <c r="M1109" s="5"/>
    </row>
    <row r="1110" spans="10:13" ht="12.75" hidden="1">
      <c r="J1110" s="5">
        <f t="shared" si="33"/>
        <v>0.055784388038743415</v>
      </c>
      <c r="K1110" s="14">
        <f t="shared" si="32"/>
        <v>0.0558</v>
      </c>
      <c r="L1110" s="17">
        <v>10.36</v>
      </c>
      <c r="M1110" s="5"/>
    </row>
    <row r="1111" spans="10:13" ht="12.75" hidden="1">
      <c r="J1111" s="5">
        <f t="shared" si="33"/>
        <v>0.05584419241499006</v>
      </c>
      <c r="K1111" s="14">
        <f t="shared" si="32"/>
        <v>0.0558</v>
      </c>
      <c r="L1111" s="17">
        <v>10.37</v>
      </c>
      <c r="M1111" s="5"/>
    </row>
    <row r="1112" spans="10:13" ht="12.75" hidden="1">
      <c r="J1112" s="5">
        <f t="shared" si="33"/>
        <v>0.055904044657960394</v>
      </c>
      <c r="K1112" s="14">
        <f t="shared" si="32"/>
        <v>0.0559</v>
      </c>
      <c r="L1112" s="17">
        <v>10.38</v>
      </c>
      <c r="M1112" s="5"/>
    </row>
    <row r="1113" spans="10:13" ht="12.75" hidden="1">
      <c r="J1113" s="5">
        <f t="shared" si="33"/>
        <v>0.055963944796591836</v>
      </c>
      <c r="K1113" s="14">
        <f t="shared" si="32"/>
        <v>0.056</v>
      </c>
      <c r="L1113" s="17">
        <v>10.39</v>
      </c>
      <c r="M1113" s="5"/>
    </row>
    <row r="1114" spans="10:13" ht="12.75" hidden="1">
      <c r="J1114" s="5">
        <f t="shared" si="33"/>
        <v>0.05602389285983933</v>
      </c>
      <c r="K1114" s="14">
        <f t="shared" si="32"/>
        <v>0.056</v>
      </c>
      <c r="L1114" s="17">
        <v>10.4</v>
      </c>
      <c r="M1114" s="5"/>
    </row>
    <row r="1115" spans="10:13" ht="12.75" hidden="1">
      <c r="J1115" s="5">
        <f t="shared" si="33"/>
        <v>0.05608388887667548</v>
      </c>
      <c r="K1115" s="14">
        <f t="shared" si="32"/>
        <v>0.0561</v>
      </c>
      <c r="L1115" s="17">
        <v>10.41</v>
      </c>
      <c r="M1115" s="5"/>
    </row>
    <row r="1116" spans="10:13" ht="12.75" hidden="1">
      <c r="J1116" s="5">
        <f t="shared" si="33"/>
        <v>0.05614393287609065</v>
      </c>
      <c r="K1116" s="14">
        <f t="shared" si="32"/>
        <v>0.0561</v>
      </c>
      <c r="L1116" s="17">
        <v>10.42</v>
      </c>
      <c r="M1116" s="5"/>
    </row>
    <row r="1117" spans="10:13" ht="12.75" hidden="1">
      <c r="J1117" s="5">
        <f t="shared" si="33"/>
        <v>0.056204024887092974</v>
      </c>
      <c r="K1117" s="14">
        <f t="shared" si="32"/>
        <v>0.0562</v>
      </c>
      <c r="L1117" s="17">
        <v>10.43</v>
      </c>
      <c r="M1117" s="5"/>
    </row>
    <row r="1118" spans="10:13" ht="12.75" hidden="1">
      <c r="J1118" s="5">
        <f t="shared" si="33"/>
        <v>0.056264164938708006</v>
      </c>
      <c r="K1118" s="14">
        <f t="shared" si="32"/>
        <v>0.0563</v>
      </c>
      <c r="L1118" s="17">
        <v>10.44</v>
      </c>
      <c r="M1118" s="5"/>
    </row>
    <row r="1119" spans="10:13" ht="12.75" hidden="1">
      <c r="J1119" s="5">
        <f t="shared" si="33"/>
        <v>0.056324353059979404</v>
      </c>
      <c r="K1119" s="14">
        <f t="shared" si="32"/>
        <v>0.0563</v>
      </c>
      <c r="L1119" s="17">
        <v>10.45</v>
      </c>
      <c r="M1119" s="5"/>
    </row>
    <row r="1120" spans="10:13" ht="12.75" hidden="1">
      <c r="J1120" s="5">
        <f t="shared" si="33"/>
        <v>0.05638458927996848</v>
      </c>
      <c r="K1120" s="14">
        <f t="shared" si="32"/>
        <v>0.0564</v>
      </c>
      <c r="L1120" s="17">
        <v>10.46</v>
      </c>
      <c r="M1120" s="5"/>
    </row>
    <row r="1121" spans="10:13" ht="12.75" hidden="1">
      <c r="J1121" s="5">
        <f t="shared" si="33"/>
        <v>0.05644487362775408</v>
      </c>
      <c r="K1121" s="14">
        <f t="shared" si="32"/>
        <v>0.0564</v>
      </c>
      <c r="L1121" s="17">
        <v>10.47</v>
      </c>
      <c r="M1121" s="5"/>
    </row>
    <row r="1122" spans="10:13" ht="12.75" hidden="1">
      <c r="J1122" s="5">
        <f t="shared" si="33"/>
        <v>0.05650520613243326</v>
      </c>
      <c r="K1122" s="14">
        <f t="shared" si="32"/>
        <v>0.0565</v>
      </c>
      <c r="L1122" s="17">
        <v>10.48</v>
      </c>
      <c r="M1122" s="5"/>
    </row>
    <row r="1123" spans="10:13" ht="12.75" hidden="1">
      <c r="J1123" s="5">
        <f t="shared" si="33"/>
        <v>0.05656558682312063</v>
      </c>
      <c r="K1123" s="14">
        <f t="shared" si="32"/>
        <v>0.0566</v>
      </c>
      <c r="L1123" s="17">
        <v>10.49</v>
      </c>
      <c r="M1123" s="5"/>
    </row>
    <row r="1124" spans="10:13" ht="12.75" hidden="1">
      <c r="J1124" s="5">
        <f t="shared" si="33"/>
        <v>0.05662601572894854</v>
      </c>
      <c r="K1124" s="14">
        <f t="shared" si="32"/>
        <v>0.0566</v>
      </c>
      <c r="L1124" s="17">
        <v>10.5</v>
      </c>
      <c r="M1124" s="5"/>
    </row>
    <row r="1125" spans="10:13" ht="12.75" hidden="1">
      <c r="J1125" s="5">
        <f t="shared" si="33"/>
        <v>0.05668649287906724</v>
      </c>
      <c r="K1125" s="14">
        <f t="shared" si="32"/>
        <v>0.0567</v>
      </c>
      <c r="L1125" s="17">
        <v>10.51</v>
      </c>
      <c r="M1125" s="5"/>
    </row>
    <row r="1126" spans="10:13" ht="12.75" hidden="1">
      <c r="J1126" s="5">
        <f t="shared" si="33"/>
        <v>0.05674701830264495</v>
      </c>
      <c r="K1126" s="14">
        <f t="shared" si="32"/>
        <v>0.0567</v>
      </c>
      <c r="L1126" s="17">
        <v>10.52</v>
      </c>
      <c r="M1126" s="5"/>
    </row>
    <row r="1127" spans="10:13" ht="12.75" hidden="1">
      <c r="J1127" s="5">
        <f t="shared" si="33"/>
        <v>0.05680759202886765</v>
      </c>
      <c r="K1127" s="14">
        <f t="shared" si="32"/>
        <v>0.0568</v>
      </c>
      <c r="L1127" s="17">
        <v>10.53</v>
      </c>
      <c r="M1127" s="5"/>
    </row>
    <row r="1128" spans="10:13" ht="12.75" hidden="1">
      <c r="J1128" s="5">
        <f t="shared" si="33"/>
        <v>0.056868214086939206</v>
      </c>
      <c r="K1128" s="14">
        <f t="shared" si="32"/>
        <v>0.0569</v>
      </c>
      <c r="L1128" s="17">
        <v>10.54</v>
      </c>
      <c r="M1128" s="5"/>
    </row>
    <row r="1129" spans="10:13" ht="12.75" hidden="1">
      <c r="J1129" s="5">
        <f t="shared" si="33"/>
        <v>0.05692888450608147</v>
      </c>
      <c r="K1129" s="14">
        <f t="shared" si="32"/>
        <v>0.0569</v>
      </c>
      <c r="L1129" s="17">
        <v>10.55</v>
      </c>
      <c r="M1129" s="5"/>
    </row>
    <row r="1130" spans="10:13" ht="12.75" hidden="1">
      <c r="J1130" s="5">
        <f t="shared" si="33"/>
        <v>0.05698960331553404</v>
      </c>
      <c r="K1130" s="14">
        <f t="shared" si="32"/>
        <v>0.057</v>
      </c>
      <c r="L1130" s="17">
        <v>10.56</v>
      </c>
      <c r="M1130" s="5"/>
    </row>
    <row r="1131" spans="10:13" ht="12.75" hidden="1">
      <c r="J1131" s="5">
        <f t="shared" si="33"/>
        <v>0.05705037054455464</v>
      </c>
      <c r="K1131" s="14">
        <f t="shared" si="32"/>
        <v>0.0571</v>
      </c>
      <c r="L1131" s="17">
        <v>10.57</v>
      </c>
      <c r="M1131" s="5"/>
    </row>
    <row r="1132" spans="10:13" ht="12.75" hidden="1">
      <c r="J1132" s="5">
        <f t="shared" si="33"/>
        <v>0.05711118622241873</v>
      </c>
      <c r="K1132" s="14">
        <f t="shared" si="32"/>
        <v>0.0571</v>
      </c>
      <c r="L1132" s="17">
        <v>10.58</v>
      </c>
      <c r="M1132" s="5"/>
    </row>
    <row r="1133" spans="10:13" ht="12.75" hidden="1">
      <c r="J1133" s="5">
        <f t="shared" si="33"/>
        <v>0.05717205037841999</v>
      </c>
      <c r="K1133" s="14">
        <f t="shared" si="32"/>
        <v>0.0572</v>
      </c>
      <c r="L1133" s="17">
        <v>10.59</v>
      </c>
      <c r="M1133" s="5"/>
    </row>
    <row r="1134" spans="10:13" ht="12.75" hidden="1">
      <c r="J1134" s="5">
        <f t="shared" si="33"/>
        <v>0.057232963041869644</v>
      </c>
      <c r="K1134" s="14">
        <f t="shared" si="32"/>
        <v>0.0572</v>
      </c>
      <c r="L1134" s="17">
        <v>10.6</v>
      </c>
      <c r="M1134" s="5"/>
    </row>
    <row r="1135" spans="10:13" ht="12.75" hidden="1">
      <c r="J1135" s="5">
        <f t="shared" si="33"/>
        <v>0.05729392424209756</v>
      </c>
      <c r="K1135" s="14">
        <f t="shared" si="32"/>
        <v>0.0573</v>
      </c>
      <c r="L1135" s="17">
        <v>10.61</v>
      </c>
      <c r="M1135" s="5"/>
    </row>
    <row r="1136" spans="10:13" ht="12.75" hidden="1">
      <c r="J1136" s="5">
        <f t="shared" si="33"/>
        <v>0.05735493400845082</v>
      </c>
      <c r="K1136" s="14">
        <f t="shared" si="32"/>
        <v>0.0574</v>
      </c>
      <c r="L1136" s="17">
        <v>10.62</v>
      </c>
      <c r="M1136" s="5"/>
    </row>
    <row r="1137" spans="10:13" ht="12.75" hidden="1">
      <c r="J1137" s="5">
        <f t="shared" si="33"/>
        <v>0.05741599237029538</v>
      </c>
      <c r="K1137" s="14">
        <f t="shared" si="32"/>
        <v>0.0574</v>
      </c>
      <c r="L1137" s="17">
        <v>10.63</v>
      </c>
      <c r="M1137" s="5"/>
    </row>
    <row r="1138" spans="10:13" ht="12.75" hidden="1">
      <c r="J1138" s="5">
        <f t="shared" si="33"/>
        <v>0.057477099357014394</v>
      </c>
      <c r="K1138" s="14">
        <f t="shared" si="32"/>
        <v>0.0575</v>
      </c>
      <c r="L1138" s="17">
        <v>10.64</v>
      </c>
      <c r="M1138" s="5"/>
    </row>
    <row r="1139" spans="10:13" ht="12.75" hidden="1">
      <c r="J1139" s="5">
        <f t="shared" si="33"/>
        <v>0.0575382549980098</v>
      </c>
      <c r="K1139" s="14">
        <f t="shared" si="32"/>
        <v>0.0575</v>
      </c>
      <c r="L1139" s="17">
        <v>10.65</v>
      </c>
      <c r="M1139" s="5"/>
    </row>
    <row r="1140" spans="10:13" ht="12.75" hidden="1">
      <c r="J1140" s="5">
        <f t="shared" si="33"/>
        <v>0.05759945932270116</v>
      </c>
      <c r="K1140" s="14">
        <f t="shared" si="32"/>
        <v>0.0576</v>
      </c>
      <c r="L1140" s="17">
        <v>10.66</v>
      </c>
      <c r="M1140" s="5"/>
    </row>
    <row r="1141" spans="10:13" ht="12.75" hidden="1">
      <c r="J1141" s="5">
        <f t="shared" si="33"/>
        <v>0.05766071236052628</v>
      </c>
      <c r="K1141" s="14">
        <f t="shared" si="32"/>
        <v>0.0577</v>
      </c>
      <c r="L1141" s="17">
        <v>10.67</v>
      </c>
      <c r="M1141" s="5"/>
    </row>
    <row r="1142" spans="10:13" ht="12.75" hidden="1">
      <c r="J1142" s="5">
        <f t="shared" si="33"/>
        <v>0.057722014140940914</v>
      </c>
      <c r="K1142" s="14">
        <f t="shared" si="32"/>
        <v>0.0577</v>
      </c>
      <c r="L1142" s="17">
        <v>10.68</v>
      </c>
      <c r="M1142" s="5"/>
    </row>
    <row r="1143" spans="10:13" ht="12.75" hidden="1">
      <c r="J1143" s="5">
        <f t="shared" si="33"/>
        <v>0.05778336469341927</v>
      </c>
      <c r="K1143" s="14">
        <f t="shared" si="32"/>
        <v>0.0578</v>
      </c>
      <c r="L1143" s="17">
        <v>10.69</v>
      </c>
      <c r="M1143" s="5"/>
    </row>
    <row r="1144" spans="10:13" ht="12.75" hidden="1">
      <c r="J1144" s="5">
        <f t="shared" si="33"/>
        <v>0.05784476404745331</v>
      </c>
      <c r="K1144" s="14">
        <f t="shared" si="32"/>
        <v>0.0578</v>
      </c>
      <c r="L1144" s="17">
        <v>10.7</v>
      </c>
      <c r="M1144" s="5"/>
    </row>
    <row r="1145" spans="10:13" ht="12.75" hidden="1">
      <c r="J1145" s="5">
        <f t="shared" si="33"/>
        <v>0.05790621223255343</v>
      </c>
      <c r="K1145" s="14">
        <f t="shared" si="32"/>
        <v>0.0579</v>
      </c>
      <c r="L1145" s="17">
        <v>10.71</v>
      </c>
      <c r="M1145" s="5"/>
    </row>
    <row r="1146" spans="10:13" ht="12.75" hidden="1">
      <c r="J1146" s="5">
        <f t="shared" si="33"/>
        <v>0.057967709278248014</v>
      </c>
      <c r="K1146" s="14">
        <f t="shared" si="32"/>
        <v>0.058</v>
      </c>
      <c r="L1146" s="17">
        <v>10.72</v>
      </c>
      <c r="M1146" s="5"/>
    </row>
    <row r="1147" spans="10:13" ht="12.75" hidden="1">
      <c r="J1147" s="5">
        <f t="shared" si="33"/>
        <v>0.05802925521408375</v>
      </c>
      <c r="K1147" s="14">
        <f t="shared" si="32"/>
        <v>0.058</v>
      </c>
      <c r="L1147" s="17">
        <v>10.73</v>
      </c>
      <c r="M1147" s="5"/>
    </row>
    <row r="1148" spans="10:13" ht="12.75" hidden="1">
      <c r="J1148" s="5">
        <f t="shared" si="33"/>
        <v>0.058090850069625444</v>
      </c>
      <c r="K1148" s="14">
        <f t="shared" si="32"/>
        <v>0.0581</v>
      </c>
      <c r="L1148" s="17">
        <v>10.74</v>
      </c>
      <c r="M1148" s="5"/>
    </row>
    <row r="1149" spans="10:13" ht="12.75" hidden="1">
      <c r="J1149" s="5">
        <f t="shared" si="33"/>
        <v>0.05815249387445609</v>
      </c>
      <c r="K1149" s="14">
        <f t="shared" si="32"/>
        <v>0.0582</v>
      </c>
      <c r="L1149" s="17">
        <v>10.75</v>
      </c>
      <c r="M1149" s="5"/>
    </row>
    <row r="1150" spans="10:13" ht="12.75" hidden="1">
      <c r="J1150" s="5">
        <f t="shared" si="33"/>
        <v>0.058214186658177014</v>
      </c>
      <c r="K1150" s="14">
        <f t="shared" si="32"/>
        <v>0.0582</v>
      </c>
      <c r="L1150" s="17">
        <v>10.76</v>
      </c>
      <c r="M1150" s="5"/>
    </row>
    <row r="1151" spans="10:13" ht="12.75" hidden="1">
      <c r="J1151" s="5">
        <f t="shared" si="33"/>
        <v>0.058275928450407743</v>
      </c>
      <c r="K1151" s="14">
        <f t="shared" si="32"/>
        <v>0.0583</v>
      </c>
      <c r="L1151" s="17">
        <v>10.77</v>
      </c>
      <c r="M1151" s="5"/>
    </row>
    <row r="1152" spans="10:13" ht="12.75" hidden="1">
      <c r="J1152" s="5">
        <f t="shared" si="33"/>
        <v>0.058337719280786016</v>
      </c>
      <c r="K1152" s="14">
        <f t="shared" si="32"/>
        <v>0.0583</v>
      </c>
      <c r="L1152" s="17">
        <v>10.78</v>
      </c>
      <c r="M1152" s="5"/>
    </row>
    <row r="1153" spans="10:13" ht="12.75" hidden="1">
      <c r="J1153" s="5">
        <f t="shared" si="33"/>
        <v>0.058399559178968</v>
      </c>
      <c r="K1153" s="14">
        <f t="shared" si="32"/>
        <v>0.0584</v>
      </c>
      <c r="L1153" s="17">
        <v>10.79</v>
      </c>
      <c r="M1153" s="5"/>
    </row>
    <row r="1154" spans="10:13" ht="12.75" hidden="1">
      <c r="J1154" s="5">
        <f t="shared" si="33"/>
        <v>0.05846144817462795</v>
      </c>
      <c r="K1154" s="14">
        <f t="shared" si="32"/>
        <v>0.0585</v>
      </c>
      <c r="L1154" s="17">
        <v>10.8</v>
      </c>
      <c r="M1154" s="5"/>
    </row>
    <row r="1155" spans="10:13" ht="12.75" hidden="1">
      <c r="J1155" s="5">
        <f t="shared" si="33"/>
        <v>0.05852338629745857</v>
      </c>
      <c r="K1155" s="14">
        <f t="shared" si="32"/>
        <v>0.0585</v>
      </c>
      <c r="L1155" s="17">
        <v>10.81</v>
      </c>
      <c r="M1155" s="5"/>
    </row>
    <row r="1156" spans="10:13" ht="12.75" hidden="1">
      <c r="J1156" s="5">
        <f t="shared" si="33"/>
        <v>0.05858537357717075</v>
      </c>
      <c r="K1156" s="14">
        <f t="shared" si="32"/>
        <v>0.0586</v>
      </c>
      <c r="L1156" s="17">
        <v>10.82</v>
      </c>
      <c r="M1156" s="5"/>
    </row>
    <row r="1157" spans="10:13" ht="12.75" hidden="1">
      <c r="J1157" s="5">
        <f t="shared" si="33"/>
        <v>0.05864741004349405</v>
      </c>
      <c r="K1157" s="14">
        <f t="shared" si="32"/>
        <v>0.0586</v>
      </c>
      <c r="L1157" s="17">
        <v>10.83</v>
      </c>
      <c r="M1157" s="5"/>
    </row>
    <row r="1158" spans="10:13" ht="12.75" hidden="1">
      <c r="J1158" s="5">
        <f t="shared" si="33"/>
        <v>0.05870949572617612</v>
      </c>
      <c r="K1158" s="14">
        <f t="shared" si="32"/>
        <v>0.0587</v>
      </c>
      <c r="L1158" s="17">
        <v>10.84</v>
      </c>
      <c r="M1158" s="5"/>
    </row>
    <row r="1159" spans="10:13" ht="12.75" hidden="1">
      <c r="J1159" s="5">
        <f t="shared" si="33"/>
        <v>0.05877163065498281</v>
      </c>
      <c r="K1159" s="14">
        <f t="shared" si="32"/>
        <v>0.0588</v>
      </c>
      <c r="L1159" s="17">
        <v>10.85</v>
      </c>
      <c r="M1159" s="5"/>
    </row>
    <row r="1160" spans="10:13" ht="12.75" hidden="1">
      <c r="J1160" s="5">
        <f t="shared" si="33"/>
        <v>0.05883381485969885</v>
      </c>
      <c r="K1160" s="14">
        <f t="shared" si="32"/>
        <v>0.0588</v>
      </c>
      <c r="L1160" s="17">
        <v>10.86</v>
      </c>
      <c r="M1160" s="5"/>
    </row>
    <row r="1161" spans="10:13" ht="12.75" hidden="1">
      <c r="J1161" s="5">
        <f t="shared" si="33"/>
        <v>0.05889604837012696</v>
      </c>
      <c r="K1161" s="14">
        <f t="shared" si="32"/>
        <v>0.0589</v>
      </c>
      <c r="L1161" s="17">
        <v>10.87</v>
      </c>
      <c r="M1161" s="5"/>
    </row>
    <row r="1162" spans="10:13" ht="12.75" hidden="1">
      <c r="J1162" s="5">
        <f t="shared" si="33"/>
        <v>0.05895833121608862</v>
      </c>
      <c r="K1162" s="14">
        <f t="shared" si="32"/>
        <v>0.059</v>
      </c>
      <c r="L1162" s="17">
        <v>10.88</v>
      </c>
      <c r="M1162" s="5"/>
    </row>
    <row r="1163" spans="10:13" ht="12.75" hidden="1">
      <c r="J1163" s="5">
        <f t="shared" si="33"/>
        <v>0.05902066342742329</v>
      </c>
      <c r="K1163" s="14">
        <f aca="true" t="shared" si="34" ref="K1163:K1226">ROUND(J1163,4)</f>
        <v>0.059</v>
      </c>
      <c r="L1163" s="17">
        <v>10.89</v>
      </c>
      <c r="M1163" s="5"/>
    </row>
    <row r="1164" spans="10:13" ht="12.75" hidden="1">
      <c r="J1164" s="5">
        <f aca="true" t="shared" si="35" ref="J1164:J1227">TAN(3.14*(20+L1164)/180)-((20+L1164)*3.14/180)</f>
        <v>0.05908304503398931</v>
      </c>
      <c r="K1164" s="14">
        <f t="shared" si="34"/>
        <v>0.0591</v>
      </c>
      <c r="L1164" s="17">
        <v>10.9</v>
      </c>
      <c r="M1164" s="5"/>
    </row>
    <row r="1165" spans="10:13" ht="12.75" hidden="1">
      <c r="J1165" s="5">
        <f t="shared" si="35"/>
        <v>0.05914547606566345</v>
      </c>
      <c r="K1165" s="14">
        <f t="shared" si="34"/>
        <v>0.0591</v>
      </c>
      <c r="L1165" s="17">
        <v>10.91</v>
      </c>
      <c r="M1165" s="5"/>
    </row>
    <row r="1166" spans="10:13" ht="12.75" hidden="1">
      <c r="J1166" s="5">
        <f t="shared" si="35"/>
        <v>0.05920795655234068</v>
      </c>
      <c r="K1166" s="14">
        <f t="shared" si="34"/>
        <v>0.0592</v>
      </c>
      <c r="L1166" s="17">
        <v>10.92</v>
      </c>
      <c r="M1166" s="5"/>
    </row>
    <row r="1167" spans="10:13" ht="12.75" hidden="1">
      <c r="J1167" s="5">
        <f t="shared" si="35"/>
        <v>0.05927048652393485</v>
      </c>
      <c r="K1167" s="14">
        <f t="shared" si="34"/>
        <v>0.0593</v>
      </c>
      <c r="L1167" s="17">
        <v>10.93</v>
      </c>
      <c r="M1167" s="5"/>
    </row>
    <row r="1168" spans="10:13" ht="12.75" hidden="1">
      <c r="J1168" s="5">
        <f t="shared" si="35"/>
        <v>0.05933306601037791</v>
      </c>
      <c r="K1168" s="14">
        <f t="shared" si="34"/>
        <v>0.0593</v>
      </c>
      <c r="L1168" s="17">
        <v>10.94</v>
      </c>
      <c r="M1168" s="5"/>
    </row>
    <row r="1169" spans="10:13" ht="12.75" hidden="1">
      <c r="J1169" s="5">
        <f t="shared" si="35"/>
        <v>0.05939569504162079</v>
      </c>
      <c r="K1169" s="14">
        <f t="shared" si="34"/>
        <v>0.0594</v>
      </c>
      <c r="L1169" s="17">
        <v>10.95</v>
      </c>
      <c r="M1169" s="5"/>
    </row>
    <row r="1170" spans="10:13" ht="12.75" hidden="1">
      <c r="J1170" s="5">
        <f t="shared" si="35"/>
        <v>0.059458373647632734</v>
      </c>
      <c r="K1170" s="14">
        <f t="shared" si="34"/>
        <v>0.0595</v>
      </c>
      <c r="L1170" s="17">
        <v>10.96</v>
      </c>
      <c r="M1170" s="5"/>
    </row>
    <row r="1171" spans="10:13" ht="12.75" hidden="1">
      <c r="J1171" s="5">
        <f t="shared" si="35"/>
        <v>0.05952110185840154</v>
      </c>
      <c r="K1171" s="14">
        <f t="shared" si="34"/>
        <v>0.0595</v>
      </c>
      <c r="L1171" s="17">
        <v>10.97</v>
      </c>
      <c r="M1171" s="5"/>
    </row>
    <row r="1172" spans="10:13" ht="12.75" hidden="1">
      <c r="J1172" s="5">
        <f t="shared" si="35"/>
        <v>0.05958387970393364</v>
      </c>
      <c r="K1172" s="14">
        <f t="shared" si="34"/>
        <v>0.0596</v>
      </c>
      <c r="L1172" s="17">
        <v>10.98</v>
      </c>
      <c r="M1172" s="5"/>
    </row>
    <row r="1173" spans="10:13" ht="12.75" hidden="1">
      <c r="J1173" s="5">
        <f t="shared" si="35"/>
        <v>0.059646707214254024</v>
      </c>
      <c r="K1173" s="14">
        <f t="shared" si="34"/>
        <v>0.0596</v>
      </c>
      <c r="L1173" s="17">
        <v>10.99</v>
      </c>
      <c r="M1173" s="5"/>
    </row>
    <row r="1174" spans="10:13" ht="12.75" hidden="1">
      <c r="J1174" s="5">
        <f t="shared" si="35"/>
        <v>0.059709584419406436</v>
      </c>
      <c r="K1174" s="14">
        <f t="shared" si="34"/>
        <v>0.0597</v>
      </c>
      <c r="L1174" s="17">
        <v>11</v>
      </c>
      <c r="M1174" s="5"/>
    </row>
    <row r="1175" spans="10:13" ht="12.75" hidden="1">
      <c r="J1175" s="5">
        <f t="shared" si="35"/>
        <v>0.05977251134945316</v>
      </c>
      <c r="K1175" s="14">
        <f t="shared" si="34"/>
        <v>0.0598</v>
      </c>
      <c r="L1175" s="17">
        <v>11.01</v>
      </c>
      <c r="M1175" s="5"/>
    </row>
    <row r="1176" spans="10:13" ht="12.75" hidden="1">
      <c r="J1176" s="5">
        <f t="shared" si="35"/>
        <v>0.05983548803447514</v>
      </c>
      <c r="K1176" s="14">
        <f t="shared" si="34"/>
        <v>0.0598</v>
      </c>
      <c r="L1176" s="17">
        <v>11.02</v>
      </c>
      <c r="M1176" s="5"/>
    </row>
    <row r="1177" spans="10:13" ht="12.75" hidden="1">
      <c r="J1177" s="5">
        <f t="shared" si="35"/>
        <v>0.059898514504572065</v>
      </c>
      <c r="K1177" s="14">
        <f t="shared" si="34"/>
        <v>0.0599</v>
      </c>
      <c r="L1177" s="17">
        <v>11.03</v>
      </c>
      <c r="M1177" s="5"/>
    </row>
    <row r="1178" spans="10:13" ht="12.75" hidden="1">
      <c r="J1178" s="5">
        <f t="shared" si="35"/>
        <v>0.059961590789862074</v>
      </c>
      <c r="K1178" s="14">
        <f t="shared" si="34"/>
        <v>0.06</v>
      </c>
      <c r="L1178" s="17">
        <v>11.04</v>
      </c>
      <c r="M1178" s="5"/>
    </row>
    <row r="1179" spans="10:13" ht="12.75" hidden="1">
      <c r="J1179" s="5">
        <f t="shared" si="35"/>
        <v>0.06002471692048228</v>
      </c>
      <c r="K1179" s="14">
        <f t="shared" si="34"/>
        <v>0.06</v>
      </c>
      <c r="L1179" s="17">
        <v>11.05</v>
      </c>
      <c r="M1179" s="5"/>
    </row>
    <row r="1180" spans="10:13" ht="12.75" hidden="1">
      <c r="J1180" s="5">
        <f t="shared" si="35"/>
        <v>0.06008789292658834</v>
      </c>
      <c r="K1180" s="14">
        <f t="shared" si="34"/>
        <v>0.0601</v>
      </c>
      <c r="L1180" s="17">
        <v>11.06</v>
      </c>
      <c r="M1180" s="5"/>
    </row>
    <row r="1181" spans="10:13" ht="12.75" hidden="1">
      <c r="J1181" s="5">
        <f t="shared" si="35"/>
        <v>0.06015111883835489</v>
      </c>
      <c r="K1181" s="14">
        <f t="shared" si="34"/>
        <v>0.0602</v>
      </c>
      <c r="L1181" s="17">
        <v>11.07</v>
      </c>
      <c r="M1181" s="5"/>
    </row>
    <row r="1182" spans="10:13" ht="12.75" hidden="1">
      <c r="J1182" s="5">
        <f t="shared" si="35"/>
        <v>0.06021439468597489</v>
      </c>
      <c r="K1182" s="14">
        <f t="shared" si="34"/>
        <v>0.0602</v>
      </c>
      <c r="L1182" s="17">
        <v>11.08</v>
      </c>
      <c r="M1182" s="5"/>
    </row>
    <row r="1183" spans="10:13" ht="12.75" hidden="1">
      <c r="J1183" s="5">
        <f t="shared" si="35"/>
        <v>0.0602777204996604</v>
      </c>
      <c r="K1183" s="14">
        <f t="shared" si="34"/>
        <v>0.0603</v>
      </c>
      <c r="L1183" s="17">
        <v>11.09</v>
      </c>
      <c r="M1183" s="5"/>
    </row>
    <row r="1184" spans="10:13" ht="12.75" hidden="1">
      <c r="J1184" s="5">
        <f t="shared" si="35"/>
        <v>0.06034109630964235</v>
      </c>
      <c r="K1184" s="14">
        <f t="shared" si="34"/>
        <v>0.0603</v>
      </c>
      <c r="L1184" s="17">
        <v>11.1</v>
      </c>
      <c r="M1184" s="5"/>
    </row>
    <row r="1185" spans="10:13" ht="12.75" hidden="1">
      <c r="J1185" s="5">
        <f t="shared" si="35"/>
        <v>0.06040452214617009</v>
      </c>
      <c r="K1185" s="14">
        <f t="shared" si="34"/>
        <v>0.0604</v>
      </c>
      <c r="L1185" s="17">
        <v>11.11</v>
      </c>
      <c r="M1185" s="5"/>
    </row>
    <row r="1186" spans="10:13" ht="12.75" hidden="1">
      <c r="J1186" s="5">
        <f t="shared" si="35"/>
        <v>0.060467998039512194</v>
      </c>
      <c r="K1186" s="14">
        <f t="shared" si="34"/>
        <v>0.0605</v>
      </c>
      <c r="L1186" s="17">
        <v>11.12</v>
      </c>
      <c r="M1186" s="5"/>
    </row>
    <row r="1187" spans="10:13" ht="12.75" hidden="1">
      <c r="J1187" s="5">
        <f t="shared" si="35"/>
        <v>0.06053152401995576</v>
      </c>
      <c r="K1187" s="14">
        <f t="shared" si="34"/>
        <v>0.0605</v>
      </c>
      <c r="L1187" s="17">
        <v>11.13</v>
      </c>
      <c r="M1187" s="5"/>
    </row>
    <row r="1188" spans="10:13" ht="12.75" hidden="1">
      <c r="J1188" s="5">
        <f t="shared" si="35"/>
        <v>0.06059510011780678</v>
      </c>
      <c r="K1188" s="14">
        <f t="shared" si="34"/>
        <v>0.0606</v>
      </c>
      <c r="L1188" s="17">
        <v>11.14</v>
      </c>
      <c r="M1188" s="5"/>
    </row>
    <row r="1189" spans="10:13" ht="12.75" hidden="1">
      <c r="J1189" s="5">
        <f t="shared" si="35"/>
        <v>0.060658726363390314</v>
      </c>
      <c r="K1189" s="14">
        <f t="shared" si="34"/>
        <v>0.0607</v>
      </c>
      <c r="L1189" s="17">
        <v>11.15</v>
      </c>
      <c r="M1189" s="5"/>
    </row>
    <row r="1190" spans="10:13" ht="12.75" hidden="1">
      <c r="J1190" s="5">
        <f t="shared" si="35"/>
        <v>0.06072240278705032</v>
      </c>
      <c r="K1190" s="14">
        <f t="shared" si="34"/>
        <v>0.0607</v>
      </c>
      <c r="L1190" s="17">
        <v>11.16</v>
      </c>
      <c r="M1190" s="5"/>
    </row>
    <row r="1191" spans="10:13" ht="12.75" hidden="1">
      <c r="J1191" s="5">
        <f t="shared" si="35"/>
        <v>0.06078612941914929</v>
      </c>
      <c r="K1191" s="14">
        <f t="shared" si="34"/>
        <v>0.0608</v>
      </c>
      <c r="L1191" s="17">
        <v>11.17</v>
      </c>
      <c r="M1191" s="5"/>
    </row>
    <row r="1192" spans="10:13" ht="12.75" hidden="1">
      <c r="J1192" s="5">
        <f t="shared" si="35"/>
        <v>0.06084990629006892</v>
      </c>
      <c r="K1192" s="14">
        <f t="shared" si="34"/>
        <v>0.0608</v>
      </c>
      <c r="L1192" s="17">
        <v>11.18</v>
      </c>
      <c r="M1192" s="5"/>
    </row>
    <row r="1193" spans="10:13" ht="12.75" hidden="1">
      <c r="J1193" s="5">
        <f t="shared" si="35"/>
        <v>0.06091373343020989</v>
      </c>
      <c r="K1193" s="14">
        <f t="shared" si="34"/>
        <v>0.0609</v>
      </c>
      <c r="L1193" s="17">
        <v>11.19</v>
      </c>
      <c r="M1193" s="5"/>
    </row>
    <row r="1194" spans="10:13" ht="12.75" hidden="1">
      <c r="J1194" s="5">
        <f t="shared" si="35"/>
        <v>0.06097761086999165</v>
      </c>
      <c r="K1194" s="14">
        <f t="shared" si="34"/>
        <v>0.061</v>
      </c>
      <c r="L1194" s="17">
        <v>11.2</v>
      </c>
      <c r="M1194" s="5"/>
    </row>
    <row r="1195" spans="10:13" ht="12.75" hidden="1">
      <c r="J1195" s="5">
        <f t="shared" si="35"/>
        <v>0.06104153863985273</v>
      </c>
      <c r="K1195" s="14">
        <f t="shared" si="34"/>
        <v>0.061</v>
      </c>
      <c r="L1195" s="17">
        <v>11.21</v>
      </c>
      <c r="M1195" s="5"/>
    </row>
    <row r="1196" spans="10:13" ht="12.75" hidden="1">
      <c r="J1196" s="5">
        <f t="shared" si="35"/>
        <v>0.061105516770250556</v>
      </c>
      <c r="K1196" s="14">
        <f t="shared" si="34"/>
        <v>0.0611</v>
      </c>
      <c r="L1196" s="17">
        <v>11.22</v>
      </c>
      <c r="M1196" s="5"/>
    </row>
    <row r="1197" spans="10:13" ht="12.75" hidden="1">
      <c r="J1197" s="5">
        <f t="shared" si="35"/>
        <v>0.06116954529166163</v>
      </c>
      <c r="K1197" s="14">
        <f t="shared" si="34"/>
        <v>0.0612</v>
      </c>
      <c r="L1197" s="17">
        <v>11.23</v>
      </c>
      <c r="M1197" s="5"/>
    </row>
    <row r="1198" spans="10:13" ht="12.75" hidden="1">
      <c r="J1198" s="5">
        <f t="shared" si="35"/>
        <v>0.061233624234581674</v>
      </c>
      <c r="K1198" s="14">
        <f t="shared" si="34"/>
        <v>0.0612</v>
      </c>
      <c r="L1198" s="17">
        <v>11.24</v>
      </c>
      <c r="M1198" s="5"/>
    </row>
    <row r="1199" spans="10:13" ht="12.75" hidden="1">
      <c r="J1199" s="5">
        <f t="shared" si="35"/>
        <v>0.06129775362952483</v>
      </c>
      <c r="K1199" s="14">
        <f t="shared" si="34"/>
        <v>0.0613</v>
      </c>
      <c r="L1199" s="17">
        <v>11.25</v>
      </c>
      <c r="M1199" s="5"/>
    </row>
    <row r="1200" spans="10:13" ht="12.75" hidden="1">
      <c r="J1200" s="5">
        <f t="shared" si="35"/>
        <v>0.06136193350702501</v>
      </c>
      <c r="K1200" s="14">
        <f t="shared" si="34"/>
        <v>0.0614</v>
      </c>
      <c r="L1200" s="17">
        <v>11.26</v>
      </c>
      <c r="M1200" s="5"/>
    </row>
    <row r="1201" spans="10:13" ht="12.75" hidden="1">
      <c r="J1201" s="5">
        <f t="shared" si="35"/>
        <v>0.06142616389763478</v>
      </c>
      <c r="K1201" s="14">
        <f t="shared" si="34"/>
        <v>0.0614</v>
      </c>
      <c r="L1201" s="17">
        <v>11.27</v>
      </c>
      <c r="M1201" s="5"/>
    </row>
    <row r="1202" spans="10:13" ht="12.75" hidden="1">
      <c r="J1202" s="5">
        <f t="shared" si="35"/>
        <v>0.061490444831925894</v>
      </c>
      <c r="K1202" s="14">
        <f t="shared" si="34"/>
        <v>0.0615</v>
      </c>
      <c r="L1202" s="17">
        <v>11.28</v>
      </c>
      <c r="M1202" s="5"/>
    </row>
    <row r="1203" spans="10:13" ht="12.75" hidden="1">
      <c r="J1203" s="5">
        <f t="shared" si="35"/>
        <v>0.061554776340489226</v>
      </c>
      <c r="K1203" s="14">
        <f t="shared" si="34"/>
        <v>0.0616</v>
      </c>
      <c r="L1203" s="17">
        <v>11.29</v>
      </c>
      <c r="M1203" s="5"/>
    </row>
    <row r="1204" spans="10:13" ht="12.75" hidden="1">
      <c r="J1204" s="5">
        <f t="shared" si="35"/>
        <v>0.06161915845393473</v>
      </c>
      <c r="K1204" s="14">
        <f t="shared" si="34"/>
        <v>0.0616</v>
      </c>
      <c r="L1204" s="17">
        <v>11.3</v>
      </c>
      <c r="M1204" s="5"/>
    </row>
    <row r="1205" spans="10:13" ht="12.75" hidden="1">
      <c r="J1205" s="5">
        <f t="shared" si="35"/>
        <v>0.06168359120289146</v>
      </c>
      <c r="K1205" s="14">
        <f t="shared" si="34"/>
        <v>0.0617</v>
      </c>
      <c r="L1205" s="17">
        <v>11.31</v>
      </c>
      <c r="M1205" s="5"/>
    </row>
    <row r="1206" spans="10:13" ht="12.75" hidden="1">
      <c r="J1206" s="5">
        <f t="shared" si="35"/>
        <v>0.0617480746180078</v>
      </c>
      <c r="K1206" s="14">
        <f t="shared" si="34"/>
        <v>0.0617</v>
      </c>
      <c r="L1206" s="17">
        <v>11.32</v>
      </c>
      <c r="M1206" s="5"/>
    </row>
    <row r="1207" spans="10:13" ht="12.75" hidden="1">
      <c r="J1207" s="5">
        <f t="shared" si="35"/>
        <v>0.06181260872995098</v>
      </c>
      <c r="K1207" s="14">
        <f t="shared" si="34"/>
        <v>0.0618</v>
      </c>
      <c r="L1207" s="17">
        <v>11.33</v>
      </c>
      <c r="M1207" s="5"/>
    </row>
    <row r="1208" spans="10:13" ht="12.75" hidden="1">
      <c r="J1208" s="5">
        <f t="shared" si="35"/>
        <v>0.06187719356940791</v>
      </c>
      <c r="K1208" s="14">
        <f t="shared" si="34"/>
        <v>0.0619</v>
      </c>
      <c r="L1208" s="17">
        <v>11.34</v>
      </c>
      <c r="M1208" s="5"/>
    </row>
    <row r="1209" spans="10:13" ht="12.75" hidden="1">
      <c r="J1209" s="5">
        <f t="shared" si="35"/>
        <v>0.06194182916708424</v>
      </c>
      <c r="K1209" s="14">
        <f t="shared" si="34"/>
        <v>0.0619</v>
      </c>
      <c r="L1209" s="17">
        <v>11.35</v>
      </c>
      <c r="M1209" s="5"/>
    </row>
    <row r="1210" spans="10:13" ht="12.75" hidden="1">
      <c r="J1210" s="5">
        <f t="shared" si="35"/>
        <v>0.062006515553704955</v>
      </c>
      <c r="K1210" s="14">
        <f t="shared" si="34"/>
        <v>0.062</v>
      </c>
      <c r="L1210" s="17">
        <v>11.36</v>
      </c>
      <c r="M1210" s="5"/>
    </row>
    <row r="1211" spans="10:13" ht="12.75" hidden="1">
      <c r="J1211" s="5">
        <f t="shared" si="35"/>
        <v>0.06207125276001457</v>
      </c>
      <c r="K1211" s="14">
        <f t="shared" si="34"/>
        <v>0.0621</v>
      </c>
      <c r="L1211" s="17">
        <v>11.37</v>
      </c>
      <c r="M1211" s="5"/>
    </row>
    <row r="1212" spans="10:13" ht="12.75" hidden="1">
      <c r="J1212" s="5">
        <f t="shared" si="35"/>
        <v>0.06213604081677648</v>
      </c>
      <c r="K1212" s="14">
        <f t="shared" si="34"/>
        <v>0.0621</v>
      </c>
      <c r="L1212" s="17">
        <v>11.38</v>
      </c>
      <c r="M1212" s="5"/>
    </row>
    <row r="1213" spans="10:13" ht="12.75" hidden="1">
      <c r="J1213" s="5">
        <f t="shared" si="35"/>
        <v>0.06220087975477351</v>
      </c>
      <c r="K1213" s="14">
        <f t="shared" si="34"/>
        <v>0.0622</v>
      </c>
      <c r="L1213" s="17">
        <v>11.39</v>
      </c>
      <c r="M1213" s="5"/>
    </row>
    <row r="1214" spans="10:13" ht="12.75" hidden="1">
      <c r="J1214" s="5">
        <f t="shared" si="35"/>
        <v>0.062265769604807786</v>
      </c>
      <c r="K1214" s="14">
        <f t="shared" si="34"/>
        <v>0.0623</v>
      </c>
      <c r="L1214" s="17">
        <v>11.4</v>
      </c>
      <c r="M1214" s="5"/>
    </row>
    <row r="1215" spans="10:13" ht="12.75" hidden="1">
      <c r="J1215" s="5">
        <f t="shared" si="35"/>
        <v>0.06233071039770077</v>
      </c>
      <c r="K1215" s="14">
        <f t="shared" si="34"/>
        <v>0.0623</v>
      </c>
      <c r="L1215" s="17">
        <v>11.41</v>
      </c>
      <c r="M1215" s="5"/>
    </row>
    <row r="1216" spans="10:13" ht="12.75" hidden="1">
      <c r="J1216" s="5">
        <f t="shared" si="35"/>
        <v>0.06239570216429324</v>
      </c>
      <c r="K1216" s="14">
        <f t="shared" si="34"/>
        <v>0.0624</v>
      </c>
      <c r="L1216" s="17">
        <v>11.42</v>
      </c>
      <c r="M1216" s="5"/>
    </row>
    <row r="1217" spans="10:13" ht="12.75" hidden="1">
      <c r="J1217" s="5">
        <f t="shared" si="35"/>
        <v>0.06246074493544507</v>
      </c>
      <c r="K1217" s="14">
        <f t="shared" si="34"/>
        <v>0.0625</v>
      </c>
      <c r="L1217" s="17">
        <v>11.43</v>
      </c>
      <c r="M1217" s="5"/>
    </row>
    <row r="1218" spans="10:13" ht="12.75" hidden="1">
      <c r="J1218" s="5">
        <f t="shared" si="35"/>
        <v>0.06252583874203588</v>
      </c>
      <c r="K1218" s="14">
        <f t="shared" si="34"/>
        <v>0.0625</v>
      </c>
      <c r="L1218" s="17">
        <v>11.44</v>
      </c>
      <c r="M1218" s="5"/>
    </row>
    <row r="1219" spans="10:13" ht="12.75" hidden="1">
      <c r="J1219" s="5">
        <f t="shared" si="35"/>
        <v>0.06259098361496451</v>
      </c>
      <c r="K1219" s="14">
        <f t="shared" si="34"/>
        <v>0.0626</v>
      </c>
      <c r="L1219" s="17">
        <v>11.45</v>
      </c>
      <c r="M1219" s="5"/>
    </row>
    <row r="1220" spans="10:13" ht="12.75" hidden="1">
      <c r="J1220" s="5">
        <f t="shared" si="35"/>
        <v>0.06265617958514902</v>
      </c>
      <c r="K1220" s="14">
        <f t="shared" si="34"/>
        <v>0.0627</v>
      </c>
      <c r="L1220" s="17">
        <v>11.46</v>
      </c>
      <c r="M1220" s="5"/>
    </row>
    <row r="1221" spans="10:13" ht="12.75" hidden="1">
      <c r="J1221" s="5">
        <f t="shared" si="35"/>
        <v>0.0627214266835272</v>
      </c>
      <c r="K1221" s="14">
        <f t="shared" si="34"/>
        <v>0.0627</v>
      </c>
      <c r="L1221" s="17">
        <v>11.47</v>
      </c>
      <c r="M1221" s="5"/>
    </row>
    <row r="1222" spans="10:13" ht="12.75" hidden="1">
      <c r="J1222" s="5">
        <f t="shared" si="35"/>
        <v>0.06278672494105597</v>
      </c>
      <c r="K1222" s="14">
        <f t="shared" si="34"/>
        <v>0.0628</v>
      </c>
      <c r="L1222" s="17">
        <v>11.48</v>
      </c>
      <c r="M1222" s="5"/>
    </row>
    <row r="1223" spans="10:13" ht="12.75" hidden="1">
      <c r="J1223" s="5">
        <f t="shared" si="35"/>
        <v>0.06285207438871188</v>
      </c>
      <c r="K1223" s="14">
        <f t="shared" si="34"/>
        <v>0.0629</v>
      </c>
      <c r="L1223" s="17">
        <v>11.49</v>
      </c>
      <c r="M1223" s="5"/>
    </row>
    <row r="1224" spans="10:13" ht="12.75" hidden="1">
      <c r="J1224" s="5">
        <f t="shared" si="35"/>
        <v>0.0629174750574909</v>
      </c>
      <c r="K1224" s="14">
        <f t="shared" si="34"/>
        <v>0.0629</v>
      </c>
      <c r="L1224" s="17">
        <v>11.5</v>
      </c>
      <c r="M1224" s="5"/>
    </row>
    <row r="1225" spans="10:13" ht="12.75" hidden="1">
      <c r="J1225" s="5">
        <f t="shared" si="35"/>
        <v>0.06298292697840835</v>
      </c>
      <c r="K1225" s="14">
        <f t="shared" si="34"/>
        <v>0.063</v>
      </c>
      <c r="L1225" s="17">
        <v>11.51</v>
      </c>
      <c r="M1225" s="5"/>
    </row>
    <row r="1226" spans="10:13" ht="12.75" hidden="1">
      <c r="J1226" s="5">
        <f t="shared" si="35"/>
        <v>0.0630484301824994</v>
      </c>
      <c r="K1226" s="14">
        <f t="shared" si="34"/>
        <v>0.063</v>
      </c>
      <c r="L1226" s="17">
        <v>11.52</v>
      </c>
      <c r="M1226" s="5"/>
    </row>
    <row r="1227" spans="10:13" ht="12.75" hidden="1">
      <c r="J1227" s="5">
        <f t="shared" si="35"/>
        <v>0.0631139847008183</v>
      </c>
      <c r="K1227" s="14">
        <f aca="true" t="shared" si="36" ref="K1227:K1290">ROUND(J1227,4)</f>
        <v>0.0631</v>
      </c>
      <c r="L1227" s="17">
        <v>11.53</v>
      </c>
      <c r="M1227" s="5"/>
    </row>
    <row r="1228" spans="10:13" ht="12.75" hidden="1">
      <c r="J1228" s="5">
        <f aca="true" t="shared" si="37" ref="J1228:J1291">TAN(3.14*(20+L1228)/180)-((20+L1228)*3.14/180)</f>
        <v>0.063179590564439</v>
      </c>
      <c r="K1228" s="14">
        <f t="shared" si="36"/>
        <v>0.0632</v>
      </c>
      <c r="L1228" s="17">
        <v>11.54</v>
      </c>
      <c r="M1228" s="5"/>
    </row>
    <row r="1229" spans="10:13" ht="12.75" hidden="1">
      <c r="J1229" s="5">
        <f t="shared" si="37"/>
        <v>0.06324524780445517</v>
      </c>
      <c r="K1229" s="14">
        <f t="shared" si="36"/>
        <v>0.0632</v>
      </c>
      <c r="L1229" s="17">
        <v>11.55</v>
      </c>
      <c r="M1229" s="5"/>
    </row>
    <row r="1230" spans="10:13" ht="12.75" hidden="1">
      <c r="J1230" s="5">
        <f t="shared" si="37"/>
        <v>0.06331095645197993</v>
      </c>
      <c r="K1230" s="14">
        <f t="shared" si="36"/>
        <v>0.0633</v>
      </c>
      <c r="L1230" s="17">
        <v>11.56</v>
      </c>
      <c r="M1230" s="5"/>
    </row>
    <row r="1231" spans="10:13" ht="12.75" hidden="1">
      <c r="J1231" s="5">
        <f t="shared" si="37"/>
        <v>0.0633767165381457</v>
      </c>
      <c r="K1231" s="14">
        <f t="shared" si="36"/>
        <v>0.0634</v>
      </c>
      <c r="L1231" s="17">
        <v>11.57</v>
      </c>
      <c r="M1231" s="5"/>
    </row>
    <row r="1232" spans="10:13" ht="12.75" hidden="1">
      <c r="J1232" s="5">
        <f t="shared" si="37"/>
        <v>0.063442528094105</v>
      </c>
      <c r="K1232" s="14">
        <f t="shared" si="36"/>
        <v>0.0634</v>
      </c>
      <c r="L1232" s="17">
        <v>11.58</v>
      </c>
      <c r="M1232" s="5"/>
    </row>
    <row r="1233" spans="10:13" ht="12.75" hidden="1">
      <c r="J1233" s="5">
        <f t="shared" si="37"/>
        <v>0.06350839115102958</v>
      </c>
      <c r="K1233" s="14">
        <f t="shared" si="36"/>
        <v>0.0635</v>
      </c>
      <c r="L1233" s="17">
        <v>11.59</v>
      </c>
      <c r="M1233" s="5"/>
    </row>
    <row r="1234" spans="10:13" ht="12.75" hidden="1">
      <c r="J1234" s="5">
        <f t="shared" si="37"/>
        <v>0.06357430574011114</v>
      </c>
      <c r="K1234" s="14">
        <f t="shared" si="36"/>
        <v>0.0636</v>
      </c>
      <c r="L1234" s="17">
        <v>11.6</v>
      </c>
      <c r="M1234" s="5"/>
    </row>
    <row r="1235" spans="10:13" ht="12.75" hidden="1">
      <c r="J1235" s="5">
        <f t="shared" si="37"/>
        <v>0.06364027189256072</v>
      </c>
      <c r="K1235" s="14">
        <f t="shared" si="36"/>
        <v>0.0636</v>
      </c>
      <c r="L1235" s="17">
        <v>11.61</v>
      </c>
      <c r="M1235" s="5"/>
    </row>
    <row r="1236" spans="10:13" ht="12.75" hidden="1">
      <c r="J1236" s="5">
        <f t="shared" si="37"/>
        <v>0.06370628963960911</v>
      </c>
      <c r="K1236" s="14">
        <f t="shared" si="36"/>
        <v>0.0637</v>
      </c>
      <c r="L1236" s="17">
        <v>11.62</v>
      </c>
      <c r="M1236" s="5"/>
    </row>
    <row r="1237" spans="10:13" ht="12.75" hidden="1">
      <c r="J1237" s="5">
        <f t="shared" si="37"/>
        <v>0.06377235901250711</v>
      </c>
      <c r="K1237" s="14">
        <f t="shared" si="36"/>
        <v>0.0638</v>
      </c>
      <c r="L1237" s="17">
        <v>11.63</v>
      </c>
      <c r="M1237" s="5"/>
    </row>
    <row r="1238" spans="10:13" ht="12.75" hidden="1">
      <c r="J1238" s="5">
        <f t="shared" si="37"/>
        <v>0.06383848004252468</v>
      </c>
      <c r="K1238" s="14">
        <f t="shared" si="36"/>
        <v>0.0638</v>
      </c>
      <c r="L1238" s="17">
        <v>11.64</v>
      </c>
      <c r="M1238" s="5"/>
    </row>
    <row r="1239" spans="10:13" ht="12.75" hidden="1">
      <c r="J1239" s="5">
        <f t="shared" si="37"/>
        <v>0.06390465276095192</v>
      </c>
      <c r="K1239" s="14">
        <f t="shared" si="36"/>
        <v>0.0639</v>
      </c>
      <c r="L1239" s="17">
        <v>11.65</v>
      </c>
      <c r="M1239" s="5"/>
    </row>
    <row r="1240" spans="10:13" ht="12.75" hidden="1">
      <c r="J1240" s="5">
        <f t="shared" si="37"/>
        <v>0.06397087719909866</v>
      </c>
      <c r="K1240" s="14">
        <f t="shared" si="36"/>
        <v>0.064</v>
      </c>
      <c r="L1240" s="17">
        <v>11.66</v>
      </c>
      <c r="M1240" s="5"/>
    </row>
    <row r="1241" spans="10:13" ht="12.75" hidden="1">
      <c r="J1241" s="5">
        <f t="shared" si="37"/>
        <v>0.06403715338829408</v>
      </c>
      <c r="K1241" s="14">
        <f t="shared" si="36"/>
        <v>0.064</v>
      </c>
      <c r="L1241" s="17">
        <v>11.67</v>
      </c>
      <c r="M1241" s="5"/>
    </row>
    <row r="1242" spans="10:13" ht="12.75" hidden="1">
      <c r="J1242" s="5">
        <f t="shared" si="37"/>
        <v>0.06410348135988764</v>
      </c>
      <c r="K1242" s="14">
        <f t="shared" si="36"/>
        <v>0.0641</v>
      </c>
      <c r="L1242" s="17">
        <v>11.68</v>
      </c>
      <c r="M1242" s="5"/>
    </row>
    <row r="1243" spans="10:13" ht="12.75" hidden="1">
      <c r="J1243" s="5">
        <f t="shared" si="37"/>
        <v>0.06416986114524836</v>
      </c>
      <c r="K1243" s="14">
        <f t="shared" si="36"/>
        <v>0.0642</v>
      </c>
      <c r="L1243" s="17">
        <v>11.69</v>
      </c>
      <c r="M1243" s="5"/>
    </row>
    <row r="1244" spans="10:13" ht="12.75" hidden="1">
      <c r="J1244" s="5">
        <f t="shared" si="37"/>
        <v>0.06423629277576504</v>
      </c>
      <c r="K1244" s="14">
        <f t="shared" si="36"/>
        <v>0.0642</v>
      </c>
      <c r="L1244" s="17">
        <v>11.7</v>
      </c>
      <c r="M1244" s="5"/>
    </row>
    <row r="1245" spans="10:13" ht="12.75" hidden="1">
      <c r="J1245" s="5">
        <f t="shared" si="37"/>
        <v>0.06430277628284642</v>
      </c>
      <c r="K1245" s="14">
        <f t="shared" si="36"/>
        <v>0.0643</v>
      </c>
      <c r="L1245" s="17">
        <v>11.71</v>
      </c>
      <c r="M1245" s="5"/>
    </row>
    <row r="1246" spans="10:13" ht="12.75" hidden="1">
      <c r="J1246" s="5">
        <f t="shared" si="37"/>
        <v>0.06436931169792093</v>
      </c>
      <c r="K1246" s="14">
        <f t="shared" si="36"/>
        <v>0.0644</v>
      </c>
      <c r="L1246" s="17">
        <v>11.72</v>
      </c>
      <c r="M1246" s="5"/>
    </row>
    <row r="1247" spans="10:13" ht="12.75" hidden="1">
      <c r="J1247" s="5">
        <f t="shared" si="37"/>
        <v>0.06443589905243696</v>
      </c>
      <c r="K1247" s="14">
        <f t="shared" si="36"/>
        <v>0.0644</v>
      </c>
      <c r="L1247" s="17">
        <v>11.73</v>
      </c>
      <c r="M1247" s="5"/>
    </row>
    <row r="1248" spans="10:13" ht="12.75" hidden="1">
      <c r="J1248" s="5">
        <f t="shared" si="37"/>
        <v>0.0645025383778628</v>
      </c>
      <c r="K1248" s="14">
        <f t="shared" si="36"/>
        <v>0.0645</v>
      </c>
      <c r="L1248" s="17">
        <v>11.74</v>
      </c>
      <c r="M1248" s="5"/>
    </row>
    <row r="1249" spans="10:13" ht="12.75" hidden="1">
      <c r="J1249" s="5">
        <f t="shared" si="37"/>
        <v>0.06456922970568668</v>
      </c>
      <c r="K1249" s="14">
        <f t="shared" si="36"/>
        <v>0.0646</v>
      </c>
      <c r="L1249" s="17">
        <v>11.75</v>
      </c>
      <c r="M1249" s="5"/>
    </row>
    <row r="1250" spans="10:13" ht="12.75" hidden="1">
      <c r="J1250" s="5">
        <f t="shared" si="37"/>
        <v>0.06463597306741664</v>
      </c>
      <c r="K1250" s="14">
        <f t="shared" si="36"/>
        <v>0.0646</v>
      </c>
      <c r="L1250" s="17">
        <v>11.76</v>
      </c>
      <c r="M1250" s="5"/>
    </row>
    <row r="1251" spans="10:13" ht="12.75" hidden="1">
      <c r="J1251" s="5">
        <f t="shared" si="37"/>
        <v>0.06470276849458068</v>
      </c>
      <c r="K1251" s="14">
        <f t="shared" si="36"/>
        <v>0.0647</v>
      </c>
      <c r="L1251" s="17">
        <v>11.77</v>
      </c>
      <c r="M1251" s="5"/>
    </row>
    <row r="1252" spans="10:13" ht="12.75" hidden="1">
      <c r="J1252" s="5">
        <f t="shared" si="37"/>
        <v>0.06476961601872677</v>
      </c>
      <c r="K1252" s="14">
        <f t="shared" si="36"/>
        <v>0.0648</v>
      </c>
      <c r="L1252" s="17">
        <v>11.78</v>
      </c>
      <c r="M1252" s="5"/>
    </row>
    <row r="1253" spans="10:13" ht="12.75" hidden="1">
      <c r="J1253" s="5">
        <f t="shared" si="37"/>
        <v>0.0648365156714229</v>
      </c>
      <c r="K1253" s="14">
        <f t="shared" si="36"/>
        <v>0.0648</v>
      </c>
      <c r="L1253" s="17">
        <v>11.79</v>
      </c>
      <c r="M1253" s="5"/>
    </row>
    <row r="1254" spans="10:13" ht="12.75" hidden="1">
      <c r="J1254" s="5">
        <f t="shared" si="37"/>
        <v>0.06490346748425702</v>
      </c>
      <c r="K1254" s="14">
        <f t="shared" si="36"/>
        <v>0.0649</v>
      </c>
      <c r="L1254" s="17">
        <v>11.8</v>
      </c>
      <c r="M1254" s="5"/>
    </row>
    <row r="1255" spans="10:13" ht="12.75" hidden="1">
      <c r="J1255" s="5">
        <f t="shared" si="37"/>
        <v>0.06497047148883695</v>
      </c>
      <c r="K1255" s="14">
        <f t="shared" si="36"/>
        <v>0.065</v>
      </c>
      <c r="L1255" s="17">
        <v>11.81</v>
      </c>
      <c r="M1255" s="5"/>
    </row>
    <row r="1256" spans="10:13" ht="12.75" hidden="1">
      <c r="J1256" s="5">
        <f t="shared" si="37"/>
        <v>0.06503752771679072</v>
      </c>
      <c r="K1256" s="14">
        <f t="shared" si="36"/>
        <v>0.065</v>
      </c>
      <c r="L1256" s="17">
        <v>11.82</v>
      </c>
      <c r="M1256" s="5"/>
    </row>
    <row r="1257" spans="10:13" ht="12.75" hidden="1">
      <c r="J1257" s="5">
        <f t="shared" si="37"/>
        <v>0.06510463619976636</v>
      </c>
      <c r="K1257" s="14">
        <f t="shared" si="36"/>
        <v>0.0651</v>
      </c>
      <c r="L1257" s="17">
        <v>11.83</v>
      </c>
      <c r="M1257" s="5"/>
    </row>
    <row r="1258" spans="10:13" ht="12.75" hidden="1">
      <c r="J1258" s="5">
        <f t="shared" si="37"/>
        <v>0.06517179696943187</v>
      </c>
      <c r="K1258" s="14">
        <f t="shared" si="36"/>
        <v>0.0652</v>
      </c>
      <c r="L1258" s="17">
        <v>11.84</v>
      </c>
      <c r="M1258" s="5"/>
    </row>
    <row r="1259" spans="10:13" ht="12.75" hidden="1">
      <c r="J1259" s="5">
        <f t="shared" si="37"/>
        <v>0.06523901005747534</v>
      </c>
      <c r="K1259" s="14">
        <f t="shared" si="36"/>
        <v>0.0652</v>
      </c>
      <c r="L1259" s="17">
        <v>11.85</v>
      </c>
      <c r="M1259" s="5"/>
    </row>
    <row r="1260" spans="10:13" ht="12.75" hidden="1">
      <c r="J1260" s="5">
        <f t="shared" si="37"/>
        <v>0.06530627549560508</v>
      </c>
      <c r="K1260" s="14">
        <f t="shared" si="36"/>
        <v>0.0653</v>
      </c>
      <c r="L1260" s="17">
        <v>11.86</v>
      </c>
      <c r="M1260" s="5"/>
    </row>
    <row r="1261" spans="10:13" ht="12.75" hidden="1">
      <c r="J1261" s="5">
        <f t="shared" si="37"/>
        <v>0.06537359331554948</v>
      </c>
      <c r="K1261" s="14">
        <f t="shared" si="36"/>
        <v>0.0654</v>
      </c>
      <c r="L1261" s="17">
        <v>11.87</v>
      </c>
      <c r="M1261" s="5"/>
    </row>
    <row r="1262" spans="10:13" ht="12.75" hidden="1">
      <c r="J1262" s="5">
        <f t="shared" si="37"/>
        <v>0.06544096354905704</v>
      </c>
      <c r="K1262" s="14">
        <f t="shared" si="36"/>
        <v>0.0654</v>
      </c>
      <c r="L1262" s="17">
        <v>11.88</v>
      </c>
      <c r="M1262" s="5"/>
    </row>
    <row r="1263" spans="10:13" ht="12.75" hidden="1">
      <c r="J1263" s="5">
        <f t="shared" si="37"/>
        <v>0.06550838622789612</v>
      </c>
      <c r="K1263" s="14">
        <f t="shared" si="36"/>
        <v>0.0655</v>
      </c>
      <c r="L1263" s="17">
        <v>11.89</v>
      </c>
      <c r="M1263" s="5"/>
    </row>
    <row r="1264" spans="10:13" ht="12.75" hidden="1">
      <c r="J1264" s="5">
        <f t="shared" si="37"/>
        <v>0.06557586138385574</v>
      </c>
      <c r="K1264" s="14">
        <f t="shared" si="36"/>
        <v>0.0656</v>
      </c>
      <c r="L1264" s="17">
        <v>11.9</v>
      </c>
      <c r="M1264" s="5"/>
    </row>
    <row r="1265" spans="10:13" ht="12.75" hidden="1">
      <c r="J1265" s="5">
        <f t="shared" si="37"/>
        <v>0.0656433890487449</v>
      </c>
      <c r="K1265" s="14">
        <f t="shared" si="36"/>
        <v>0.0656</v>
      </c>
      <c r="L1265" s="17">
        <v>11.91</v>
      </c>
      <c r="M1265" s="5"/>
    </row>
    <row r="1266" spans="10:13" ht="12.75" hidden="1">
      <c r="J1266" s="5">
        <f t="shared" si="37"/>
        <v>0.06571096925439268</v>
      </c>
      <c r="K1266" s="14">
        <f t="shared" si="36"/>
        <v>0.0657</v>
      </c>
      <c r="L1266" s="17">
        <v>11.92</v>
      </c>
      <c r="M1266" s="5"/>
    </row>
    <row r="1267" spans="10:13" ht="12.75" hidden="1">
      <c r="J1267" s="5">
        <f t="shared" si="37"/>
        <v>0.06577860203264851</v>
      </c>
      <c r="K1267" s="14">
        <f t="shared" si="36"/>
        <v>0.0658</v>
      </c>
      <c r="L1267" s="17">
        <v>11.93</v>
      </c>
      <c r="M1267" s="5"/>
    </row>
    <row r="1268" spans="10:13" ht="12.75" hidden="1">
      <c r="J1268" s="5">
        <f t="shared" si="37"/>
        <v>0.06584628741538201</v>
      </c>
      <c r="K1268" s="14">
        <f t="shared" si="36"/>
        <v>0.0658</v>
      </c>
      <c r="L1268" s="17">
        <v>11.94</v>
      </c>
      <c r="M1268" s="5"/>
    </row>
    <row r="1269" spans="10:13" ht="12.75" hidden="1">
      <c r="J1269" s="5">
        <f t="shared" si="37"/>
        <v>0.0659140254344831</v>
      </c>
      <c r="K1269" s="14">
        <f t="shared" si="36"/>
        <v>0.0659</v>
      </c>
      <c r="L1269" s="17">
        <v>11.95</v>
      </c>
      <c r="M1269" s="5"/>
    </row>
    <row r="1270" spans="10:13" ht="12.75" hidden="1">
      <c r="J1270" s="5">
        <f t="shared" si="37"/>
        <v>0.06598181612186194</v>
      </c>
      <c r="K1270" s="14">
        <f t="shared" si="36"/>
        <v>0.066</v>
      </c>
      <c r="L1270" s="17">
        <v>11.96</v>
      </c>
      <c r="M1270" s="5"/>
    </row>
    <row r="1271" spans="10:13" ht="12.75" hidden="1">
      <c r="J1271" s="5">
        <f t="shared" si="37"/>
        <v>0.06604965950944897</v>
      </c>
      <c r="K1271" s="14">
        <f t="shared" si="36"/>
        <v>0.066</v>
      </c>
      <c r="L1271" s="17">
        <v>11.97</v>
      </c>
      <c r="M1271" s="5"/>
    </row>
    <row r="1272" spans="10:13" ht="12.75" hidden="1">
      <c r="J1272" s="5">
        <f t="shared" si="37"/>
        <v>0.06611755562919508</v>
      </c>
      <c r="K1272" s="14">
        <f t="shared" si="36"/>
        <v>0.0661</v>
      </c>
      <c r="L1272" s="17">
        <v>11.98</v>
      </c>
      <c r="M1272" s="5"/>
    </row>
    <row r="1273" spans="10:13" ht="12.75" hidden="1">
      <c r="J1273" s="5">
        <f t="shared" si="37"/>
        <v>0.06618550451307126</v>
      </c>
      <c r="K1273" s="14">
        <f t="shared" si="36"/>
        <v>0.0662</v>
      </c>
      <c r="L1273" s="17">
        <v>11.99</v>
      </c>
      <c r="M1273" s="5"/>
    </row>
    <row r="1274" spans="10:13" ht="12.75" hidden="1">
      <c r="J1274" s="5">
        <f t="shared" si="37"/>
        <v>0.06625350619306891</v>
      </c>
      <c r="K1274" s="14">
        <f t="shared" si="36"/>
        <v>0.0663</v>
      </c>
      <c r="L1274" s="17">
        <v>12</v>
      </c>
      <c r="M1274" s="5"/>
    </row>
    <row r="1275" spans="10:13" ht="12.75" hidden="1">
      <c r="J1275" s="5">
        <f t="shared" si="37"/>
        <v>0.06632156070119999</v>
      </c>
      <c r="K1275" s="14">
        <f t="shared" si="36"/>
        <v>0.0663</v>
      </c>
      <c r="L1275" s="17">
        <v>12.01</v>
      </c>
      <c r="M1275" s="5"/>
    </row>
    <row r="1276" spans="10:13" ht="12.75" hidden="1">
      <c r="J1276" s="5">
        <f t="shared" si="37"/>
        <v>0.06638966806949653</v>
      </c>
      <c r="K1276" s="14">
        <f t="shared" si="36"/>
        <v>0.0664</v>
      </c>
      <c r="L1276" s="17">
        <v>12.02</v>
      </c>
      <c r="M1276" s="5"/>
    </row>
    <row r="1277" spans="10:13" ht="12.75" hidden="1">
      <c r="J1277" s="5">
        <f t="shared" si="37"/>
        <v>0.06645782833001135</v>
      </c>
      <c r="K1277" s="14">
        <f t="shared" si="36"/>
        <v>0.0665</v>
      </c>
      <c r="L1277" s="17">
        <v>12.03</v>
      </c>
      <c r="M1277" s="5"/>
    </row>
    <row r="1278" spans="10:13" ht="12.75" hidden="1">
      <c r="J1278" s="5">
        <f t="shared" si="37"/>
        <v>0.06652604151481734</v>
      </c>
      <c r="K1278" s="14">
        <f t="shared" si="36"/>
        <v>0.0665</v>
      </c>
      <c r="L1278" s="17">
        <v>12.04</v>
      </c>
      <c r="M1278" s="5"/>
    </row>
    <row r="1279" spans="10:13" ht="12.75" hidden="1">
      <c r="J1279" s="5">
        <f t="shared" si="37"/>
        <v>0.06659430765600793</v>
      </c>
      <c r="K1279" s="14">
        <f t="shared" si="36"/>
        <v>0.0666</v>
      </c>
      <c r="L1279" s="17">
        <v>12.05</v>
      </c>
      <c r="M1279" s="5"/>
    </row>
    <row r="1280" spans="10:13" ht="12.75" hidden="1">
      <c r="J1280" s="5">
        <f t="shared" si="37"/>
        <v>0.06666262678569712</v>
      </c>
      <c r="K1280" s="14">
        <f t="shared" si="36"/>
        <v>0.0667</v>
      </c>
      <c r="L1280" s="17">
        <v>12.06</v>
      </c>
      <c r="M1280" s="5"/>
    </row>
    <row r="1281" spans="10:13" ht="12.75" hidden="1">
      <c r="J1281" s="5">
        <f t="shared" si="37"/>
        <v>0.0667309989360193</v>
      </c>
      <c r="K1281" s="14">
        <f t="shared" si="36"/>
        <v>0.0667</v>
      </c>
      <c r="L1281" s="17">
        <v>12.07</v>
      </c>
      <c r="M1281" s="5"/>
    </row>
    <row r="1282" spans="10:13" ht="12.75" hidden="1">
      <c r="J1282" s="5">
        <f t="shared" si="37"/>
        <v>0.0667994241391292</v>
      </c>
      <c r="K1282" s="14">
        <f t="shared" si="36"/>
        <v>0.0668</v>
      </c>
      <c r="L1282" s="17">
        <v>12.08</v>
      </c>
      <c r="M1282" s="5"/>
    </row>
    <row r="1283" spans="10:13" ht="12.75" hidden="1">
      <c r="J1283" s="5">
        <f t="shared" si="37"/>
        <v>0.06686790242720253</v>
      </c>
      <c r="K1283" s="14">
        <f t="shared" si="36"/>
        <v>0.0669</v>
      </c>
      <c r="L1283" s="17">
        <v>12.09</v>
      </c>
      <c r="M1283" s="5"/>
    </row>
    <row r="1284" spans="10:13" ht="12.75" hidden="1">
      <c r="J1284" s="5">
        <f t="shared" si="37"/>
        <v>0.06693643383243497</v>
      </c>
      <c r="K1284" s="14">
        <f t="shared" si="36"/>
        <v>0.0669</v>
      </c>
      <c r="L1284" s="17">
        <v>12.1</v>
      </c>
      <c r="M1284" s="5"/>
    </row>
    <row r="1285" spans="10:13" ht="12.75" hidden="1">
      <c r="J1285" s="5">
        <f t="shared" si="37"/>
        <v>0.06700501838704298</v>
      </c>
      <c r="K1285" s="14">
        <f t="shared" si="36"/>
        <v>0.067</v>
      </c>
      <c r="L1285" s="17">
        <v>12.11</v>
      </c>
      <c r="M1285" s="5"/>
    </row>
    <row r="1286" spans="10:13" ht="12.75" hidden="1">
      <c r="J1286" s="5">
        <f t="shared" si="37"/>
        <v>0.06707365612326377</v>
      </c>
      <c r="K1286" s="14">
        <f t="shared" si="36"/>
        <v>0.0671</v>
      </c>
      <c r="L1286" s="17">
        <v>12.12</v>
      </c>
      <c r="M1286" s="5"/>
    </row>
    <row r="1287" spans="10:13" ht="12.75" hidden="1">
      <c r="J1287" s="5">
        <f t="shared" si="37"/>
        <v>0.06714234707335487</v>
      </c>
      <c r="K1287" s="14">
        <f t="shared" si="36"/>
        <v>0.0671</v>
      </c>
      <c r="L1287" s="17">
        <v>12.13</v>
      </c>
      <c r="M1287" s="5"/>
    </row>
    <row r="1288" spans="10:13" ht="12.75" hidden="1">
      <c r="J1288" s="5">
        <f t="shared" si="37"/>
        <v>0.06721109126959457</v>
      </c>
      <c r="K1288" s="14">
        <f t="shared" si="36"/>
        <v>0.0672</v>
      </c>
      <c r="L1288" s="17">
        <v>12.14</v>
      </c>
      <c r="M1288" s="5"/>
    </row>
    <row r="1289" spans="10:13" ht="12.75" hidden="1">
      <c r="J1289" s="5">
        <f t="shared" si="37"/>
        <v>0.0672798887442817</v>
      </c>
      <c r="K1289" s="14">
        <f t="shared" si="36"/>
        <v>0.0673</v>
      </c>
      <c r="L1289" s="17">
        <v>12.15</v>
      </c>
      <c r="M1289" s="5"/>
    </row>
    <row r="1290" spans="10:13" ht="12.75" hidden="1">
      <c r="J1290" s="5">
        <f t="shared" si="37"/>
        <v>0.06734873952973564</v>
      </c>
      <c r="K1290" s="14">
        <f t="shared" si="36"/>
        <v>0.0673</v>
      </c>
      <c r="L1290" s="17">
        <v>12.16</v>
      </c>
      <c r="M1290" s="5"/>
    </row>
    <row r="1291" spans="10:13" ht="12.75" hidden="1">
      <c r="J1291" s="5">
        <f t="shared" si="37"/>
        <v>0.06741764365829672</v>
      </c>
      <c r="K1291" s="14">
        <f aca="true" t="shared" si="38" ref="K1291:K1354">ROUND(J1291,4)</f>
        <v>0.0674</v>
      </c>
      <c r="L1291" s="17">
        <v>12.17</v>
      </c>
      <c r="M1291" s="5"/>
    </row>
    <row r="1292" spans="10:13" ht="12.75" hidden="1">
      <c r="J1292" s="5">
        <f aca="true" t="shared" si="39" ref="J1292:J1355">TAN(3.14*(20+L1292)/180)-((20+L1292)*3.14/180)</f>
        <v>0.06748660116232574</v>
      </c>
      <c r="K1292" s="14">
        <f t="shared" si="38"/>
        <v>0.0675</v>
      </c>
      <c r="L1292" s="17">
        <v>12.18</v>
      </c>
      <c r="M1292" s="5"/>
    </row>
    <row r="1293" spans="10:13" ht="12.75" hidden="1">
      <c r="J1293" s="5">
        <f t="shared" si="39"/>
        <v>0.06755561207420413</v>
      </c>
      <c r="K1293" s="14">
        <f t="shared" si="38"/>
        <v>0.0676</v>
      </c>
      <c r="L1293" s="17">
        <v>12.19</v>
      </c>
      <c r="M1293" s="5"/>
    </row>
    <row r="1294" spans="10:13" ht="12.75" hidden="1">
      <c r="J1294" s="5">
        <f t="shared" si="39"/>
        <v>0.06762467642633418</v>
      </c>
      <c r="K1294" s="14">
        <f t="shared" si="38"/>
        <v>0.0676</v>
      </c>
      <c r="L1294" s="17">
        <v>12.2</v>
      </c>
      <c r="M1294" s="5"/>
    </row>
    <row r="1295" spans="10:13" ht="12.75" hidden="1">
      <c r="J1295" s="5">
        <f t="shared" si="39"/>
        <v>0.06769379425113886</v>
      </c>
      <c r="K1295" s="14">
        <f t="shared" si="38"/>
        <v>0.0677</v>
      </c>
      <c r="L1295" s="17">
        <v>12.21</v>
      </c>
      <c r="M1295" s="5"/>
    </row>
    <row r="1296" spans="10:13" ht="12.75" hidden="1">
      <c r="J1296" s="5">
        <f t="shared" si="39"/>
        <v>0.06776296558106187</v>
      </c>
      <c r="K1296" s="14">
        <f t="shared" si="38"/>
        <v>0.0678</v>
      </c>
      <c r="L1296" s="17">
        <v>12.22</v>
      </c>
      <c r="M1296" s="5"/>
    </row>
    <row r="1297" spans="10:13" ht="12.75" hidden="1">
      <c r="J1297" s="5">
        <f t="shared" si="39"/>
        <v>0.06783219044856792</v>
      </c>
      <c r="K1297" s="14">
        <f t="shared" si="38"/>
        <v>0.0678</v>
      </c>
      <c r="L1297" s="17">
        <v>12.23</v>
      </c>
      <c r="M1297" s="5"/>
    </row>
    <row r="1298" spans="10:13" ht="12.75" hidden="1">
      <c r="J1298" s="5">
        <f t="shared" si="39"/>
        <v>0.0679014688861419</v>
      </c>
      <c r="K1298" s="14">
        <f t="shared" si="38"/>
        <v>0.0679</v>
      </c>
      <c r="L1298" s="17">
        <v>12.24</v>
      </c>
      <c r="M1298" s="5"/>
    </row>
    <row r="1299" spans="10:13" ht="12.75" hidden="1">
      <c r="J1299" s="5">
        <f t="shared" si="39"/>
        <v>0.06797080092629015</v>
      </c>
      <c r="K1299" s="14">
        <f t="shared" si="38"/>
        <v>0.068</v>
      </c>
      <c r="L1299" s="17">
        <v>12.25</v>
      </c>
      <c r="M1299" s="5"/>
    </row>
    <row r="1300" spans="10:13" ht="12.75" hidden="1">
      <c r="J1300" s="5">
        <f t="shared" si="39"/>
        <v>0.06804018660153965</v>
      </c>
      <c r="K1300" s="14">
        <f t="shared" si="38"/>
        <v>0.068</v>
      </c>
      <c r="L1300" s="17">
        <v>12.26</v>
      </c>
      <c r="M1300" s="5"/>
    </row>
    <row r="1301" spans="10:13" ht="12.75" hidden="1">
      <c r="J1301" s="5">
        <f t="shared" si="39"/>
        <v>0.06810962594443803</v>
      </c>
      <c r="K1301" s="14">
        <f t="shared" si="38"/>
        <v>0.0681</v>
      </c>
      <c r="L1301" s="17">
        <v>12.27</v>
      </c>
      <c r="M1301" s="5"/>
    </row>
    <row r="1302" spans="10:13" ht="12.75" hidden="1">
      <c r="J1302" s="5">
        <f t="shared" si="39"/>
        <v>0.06817911898755402</v>
      </c>
      <c r="K1302" s="14">
        <f t="shared" si="38"/>
        <v>0.0682</v>
      </c>
      <c r="L1302" s="17">
        <v>12.28</v>
      </c>
      <c r="M1302" s="5"/>
    </row>
    <row r="1303" spans="10:13" ht="12.75" hidden="1">
      <c r="J1303" s="5">
        <f t="shared" si="39"/>
        <v>0.0682486657634771</v>
      </c>
      <c r="K1303" s="14">
        <f t="shared" si="38"/>
        <v>0.0682</v>
      </c>
      <c r="L1303" s="17">
        <v>12.29</v>
      </c>
      <c r="M1303" s="5"/>
    </row>
    <row r="1304" spans="10:13" ht="12.75" hidden="1">
      <c r="J1304" s="5">
        <f t="shared" si="39"/>
        <v>0.06831826630481752</v>
      </c>
      <c r="K1304" s="14">
        <f t="shared" si="38"/>
        <v>0.0683</v>
      </c>
      <c r="L1304" s="17">
        <v>12.3</v>
      </c>
      <c r="M1304" s="5"/>
    </row>
    <row r="1305" spans="10:13" ht="12.75" hidden="1">
      <c r="J1305" s="5">
        <f t="shared" si="39"/>
        <v>0.06838792064420685</v>
      </c>
      <c r="K1305" s="14">
        <f t="shared" si="38"/>
        <v>0.0684</v>
      </c>
      <c r="L1305" s="17">
        <v>12.31</v>
      </c>
      <c r="M1305" s="5"/>
    </row>
    <row r="1306" spans="10:13" ht="12.75" hidden="1">
      <c r="J1306" s="5">
        <f t="shared" si="39"/>
        <v>0.06845762881429718</v>
      </c>
      <c r="K1306" s="14">
        <f t="shared" si="38"/>
        <v>0.0685</v>
      </c>
      <c r="L1306" s="17">
        <v>12.32</v>
      </c>
      <c r="M1306" s="5"/>
    </row>
    <row r="1307" spans="10:13" ht="12.75" hidden="1">
      <c r="J1307" s="5">
        <f t="shared" si="39"/>
        <v>0.06852739084776183</v>
      </c>
      <c r="K1307" s="14">
        <f t="shared" si="38"/>
        <v>0.0685</v>
      </c>
      <c r="L1307" s="17">
        <v>12.33</v>
      </c>
      <c r="M1307" s="5"/>
    </row>
    <row r="1308" spans="10:13" ht="12.75" hidden="1">
      <c r="J1308" s="5">
        <f t="shared" si="39"/>
        <v>0.06859720677729497</v>
      </c>
      <c r="K1308" s="14">
        <f t="shared" si="38"/>
        <v>0.0686</v>
      </c>
      <c r="L1308" s="17">
        <v>12.34</v>
      </c>
      <c r="M1308" s="5"/>
    </row>
    <row r="1309" spans="10:13" ht="12.75" hidden="1">
      <c r="J1309" s="5">
        <f t="shared" si="39"/>
        <v>0.06866707663561178</v>
      </c>
      <c r="K1309" s="14">
        <f t="shared" si="38"/>
        <v>0.0687</v>
      </c>
      <c r="L1309" s="17">
        <v>12.35</v>
      </c>
      <c r="M1309" s="5"/>
    </row>
    <row r="1310" spans="10:13" ht="12.75" hidden="1">
      <c r="J1310" s="5">
        <f t="shared" si="39"/>
        <v>0.0687370004554485</v>
      </c>
      <c r="K1310" s="14">
        <f t="shared" si="38"/>
        <v>0.0687</v>
      </c>
      <c r="L1310" s="17">
        <v>12.36</v>
      </c>
      <c r="M1310" s="5"/>
    </row>
    <row r="1311" spans="10:13" ht="12.75" hidden="1">
      <c r="J1311" s="5">
        <f t="shared" si="39"/>
        <v>0.06880697826956228</v>
      </c>
      <c r="K1311" s="14">
        <f t="shared" si="38"/>
        <v>0.0688</v>
      </c>
      <c r="L1311" s="17">
        <v>12.37</v>
      </c>
      <c r="M1311" s="5"/>
    </row>
    <row r="1312" spans="10:13" ht="12.75" hidden="1">
      <c r="J1312" s="5">
        <f t="shared" si="39"/>
        <v>0.06887701011073155</v>
      </c>
      <c r="K1312" s="14">
        <f t="shared" si="38"/>
        <v>0.0689</v>
      </c>
      <c r="L1312" s="17">
        <v>12.38</v>
      </c>
      <c r="M1312" s="5"/>
    </row>
    <row r="1313" spans="10:13" ht="12.75" hidden="1">
      <c r="J1313" s="5">
        <f t="shared" si="39"/>
        <v>0.06894709601175553</v>
      </c>
      <c r="K1313" s="14">
        <f t="shared" si="38"/>
        <v>0.0689</v>
      </c>
      <c r="L1313" s="17">
        <v>12.39</v>
      </c>
      <c r="M1313" s="5"/>
    </row>
    <row r="1314" spans="10:13" ht="12.75" hidden="1">
      <c r="J1314" s="5">
        <f t="shared" si="39"/>
        <v>0.06901723600545484</v>
      </c>
      <c r="K1314" s="14">
        <f t="shared" si="38"/>
        <v>0.069</v>
      </c>
      <c r="L1314" s="17">
        <v>12.4</v>
      </c>
      <c r="M1314" s="5"/>
    </row>
    <row r="1315" spans="10:13" ht="12.75" hidden="1">
      <c r="J1315" s="5">
        <f t="shared" si="39"/>
        <v>0.06908743012467089</v>
      </c>
      <c r="K1315" s="14">
        <f t="shared" si="38"/>
        <v>0.0691</v>
      </c>
      <c r="L1315" s="17">
        <v>12.41</v>
      </c>
      <c r="M1315" s="5"/>
    </row>
    <row r="1316" spans="10:13" ht="12.75" hidden="1">
      <c r="J1316" s="5">
        <f t="shared" si="39"/>
        <v>0.0691576784022665</v>
      </c>
      <c r="K1316" s="14">
        <f t="shared" si="38"/>
        <v>0.0692</v>
      </c>
      <c r="L1316" s="17">
        <v>12.42</v>
      </c>
      <c r="M1316" s="5"/>
    </row>
    <row r="1317" spans="10:13" ht="12.75" hidden="1">
      <c r="J1317" s="5">
        <f t="shared" si="39"/>
        <v>0.06922798087112536</v>
      </c>
      <c r="K1317" s="14">
        <f t="shared" si="38"/>
        <v>0.0692</v>
      </c>
      <c r="L1317" s="17">
        <v>12.43</v>
      </c>
      <c r="M1317" s="5"/>
    </row>
    <row r="1318" spans="10:13" ht="12.75" hidden="1">
      <c r="J1318" s="5">
        <f t="shared" si="39"/>
        <v>0.06929833756415238</v>
      </c>
      <c r="K1318" s="14">
        <f t="shared" si="38"/>
        <v>0.0693</v>
      </c>
      <c r="L1318" s="17">
        <v>12.44</v>
      </c>
      <c r="M1318" s="5"/>
    </row>
    <row r="1319" spans="10:13" ht="12.75" hidden="1">
      <c r="J1319" s="5">
        <f t="shared" si="39"/>
        <v>0.0693687485142741</v>
      </c>
      <c r="K1319" s="14">
        <f t="shared" si="38"/>
        <v>0.0694</v>
      </c>
      <c r="L1319" s="17">
        <v>12.45</v>
      </c>
      <c r="M1319" s="5"/>
    </row>
    <row r="1320" spans="10:13" ht="12.75" hidden="1">
      <c r="J1320" s="5">
        <f t="shared" si="39"/>
        <v>0.06943921375443762</v>
      </c>
      <c r="K1320" s="14">
        <f t="shared" si="38"/>
        <v>0.0694</v>
      </c>
      <c r="L1320" s="17">
        <v>12.46</v>
      </c>
      <c r="M1320" s="5"/>
    </row>
    <row r="1321" spans="10:13" ht="12.75" hidden="1">
      <c r="J1321" s="5">
        <f t="shared" si="39"/>
        <v>0.06950973331761157</v>
      </c>
      <c r="K1321" s="14">
        <f t="shared" si="38"/>
        <v>0.0695</v>
      </c>
      <c r="L1321" s="17">
        <v>12.47</v>
      </c>
      <c r="M1321" s="5"/>
    </row>
    <row r="1322" spans="10:13" ht="12.75" hidden="1">
      <c r="J1322" s="5">
        <f t="shared" si="39"/>
        <v>0.06958030723678588</v>
      </c>
      <c r="K1322" s="14">
        <f t="shared" si="38"/>
        <v>0.0696</v>
      </c>
      <c r="L1322" s="17">
        <v>12.48</v>
      </c>
      <c r="M1322" s="5"/>
    </row>
    <row r="1323" spans="10:13" ht="12.75" hidden="1">
      <c r="J1323" s="5">
        <f t="shared" si="39"/>
        <v>0.06965093554497159</v>
      </c>
      <c r="K1323" s="14">
        <f t="shared" si="38"/>
        <v>0.0697</v>
      </c>
      <c r="L1323" s="17">
        <v>12.49</v>
      </c>
      <c r="M1323" s="5"/>
    </row>
    <row r="1324" spans="10:13" ht="12.75" hidden="1">
      <c r="J1324" s="5">
        <f t="shared" si="39"/>
        <v>0.06972161827520107</v>
      </c>
      <c r="K1324" s="14">
        <f t="shared" si="38"/>
        <v>0.0697</v>
      </c>
      <c r="L1324" s="17">
        <v>12.5</v>
      </c>
      <c r="M1324" s="5"/>
    </row>
    <row r="1325" spans="10:13" ht="12.75" hidden="1">
      <c r="J1325" s="5">
        <f t="shared" si="39"/>
        <v>0.06979235546052809</v>
      </c>
      <c r="K1325" s="14">
        <f t="shared" si="38"/>
        <v>0.0698</v>
      </c>
      <c r="L1325" s="17">
        <v>12.51</v>
      </c>
      <c r="M1325" s="5"/>
    </row>
    <row r="1326" spans="10:13" ht="12.75" hidden="1">
      <c r="J1326" s="5">
        <f t="shared" si="39"/>
        <v>0.06986314713402753</v>
      </c>
      <c r="K1326" s="14">
        <f t="shared" si="38"/>
        <v>0.0699</v>
      </c>
      <c r="L1326" s="17">
        <v>12.52</v>
      </c>
      <c r="M1326" s="5"/>
    </row>
    <row r="1327" spans="10:13" ht="12.75" hidden="1">
      <c r="J1327" s="5">
        <f t="shared" si="39"/>
        <v>0.0699339933287958</v>
      </c>
      <c r="K1327" s="14">
        <f t="shared" si="38"/>
        <v>0.0699</v>
      </c>
      <c r="L1327" s="17">
        <v>12.53</v>
      </c>
      <c r="M1327" s="5"/>
    </row>
    <row r="1328" spans="10:13" ht="12.75" hidden="1">
      <c r="J1328" s="5">
        <f t="shared" si="39"/>
        <v>0.07000489407795063</v>
      </c>
      <c r="K1328" s="14">
        <f t="shared" si="38"/>
        <v>0.07</v>
      </c>
      <c r="L1328" s="17">
        <v>12.54</v>
      </c>
      <c r="M1328" s="5"/>
    </row>
    <row r="1329" spans="10:13" ht="12.75" hidden="1">
      <c r="J1329" s="5">
        <f t="shared" si="39"/>
        <v>0.07007584941463096</v>
      </c>
      <c r="K1329" s="14">
        <f t="shared" si="38"/>
        <v>0.0701</v>
      </c>
      <c r="L1329" s="17">
        <v>12.55</v>
      </c>
      <c r="M1329" s="5"/>
    </row>
    <row r="1330" spans="10:13" ht="12.75" hidden="1">
      <c r="J1330" s="5">
        <f t="shared" si="39"/>
        <v>0.0701468593719975</v>
      </c>
      <c r="K1330" s="14">
        <f t="shared" si="38"/>
        <v>0.0701</v>
      </c>
      <c r="L1330" s="17">
        <v>12.56</v>
      </c>
      <c r="M1330" s="5"/>
    </row>
    <row r="1331" spans="10:13" ht="12.75" hidden="1">
      <c r="J1331" s="5">
        <f t="shared" si="39"/>
        <v>0.07021792398323179</v>
      </c>
      <c r="K1331" s="14">
        <f t="shared" si="38"/>
        <v>0.0702</v>
      </c>
      <c r="L1331" s="17">
        <v>12.57</v>
      </c>
      <c r="M1331" s="5"/>
    </row>
    <row r="1332" spans="10:13" ht="12.75" hidden="1">
      <c r="J1332" s="5">
        <f t="shared" si="39"/>
        <v>0.07028904328153729</v>
      </c>
      <c r="K1332" s="14">
        <f t="shared" si="38"/>
        <v>0.0703</v>
      </c>
      <c r="L1332" s="17">
        <v>12.58</v>
      </c>
      <c r="M1332" s="5"/>
    </row>
    <row r="1333" spans="10:13" ht="12.75" hidden="1">
      <c r="J1333" s="5">
        <f t="shared" si="39"/>
        <v>0.07036021730013886</v>
      </c>
      <c r="K1333" s="14">
        <f t="shared" si="38"/>
        <v>0.0704</v>
      </c>
      <c r="L1333" s="17">
        <v>12.59</v>
      </c>
      <c r="M1333" s="5"/>
    </row>
    <row r="1334" spans="10:13" ht="12.75" hidden="1">
      <c r="J1334" s="5">
        <f t="shared" si="39"/>
        <v>0.07043144607228258</v>
      </c>
      <c r="K1334" s="14">
        <f t="shared" si="38"/>
        <v>0.0704</v>
      </c>
      <c r="L1334" s="17">
        <v>12.6</v>
      </c>
      <c r="M1334" s="5"/>
    </row>
    <row r="1335" spans="10:13" ht="12.75" hidden="1">
      <c r="J1335" s="5">
        <f t="shared" si="39"/>
        <v>0.07050272963123627</v>
      </c>
      <c r="K1335" s="14">
        <f t="shared" si="38"/>
        <v>0.0705</v>
      </c>
      <c r="L1335" s="17">
        <v>12.61</v>
      </c>
      <c r="M1335" s="5"/>
    </row>
    <row r="1336" spans="10:13" ht="12.75" hidden="1">
      <c r="J1336" s="5">
        <f t="shared" si="39"/>
        <v>0.07057406801028909</v>
      </c>
      <c r="K1336" s="14">
        <f t="shared" si="38"/>
        <v>0.0706</v>
      </c>
      <c r="L1336" s="17">
        <v>12.62</v>
      </c>
      <c r="M1336" s="5"/>
    </row>
    <row r="1337" spans="10:13" ht="12.75" hidden="1">
      <c r="J1337" s="5">
        <f t="shared" si="39"/>
        <v>0.07064546124275184</v>
      </c>
      <c r="K1337" s="14">
        <f t="shared" si="38"/>
        <v>0.0706</v>
      </c>
      <c r="L1337" s="17">
        <v>12.63</v>
      </c>
      <c r="M1337" s="5"/>
    </row>
    <row r="1338" spans="10:13" ht="12.75" hidden="1">
      <c r="J1338" s="5">
        <f t="shared" si="39"/>
        <v>0.07071690936195674</v>
      </c>
      <c r="K1338" s="14">
        <f t="shared" si="38"/>
        <v>0.0707</v>
      </c>
      <c r="L1338" s="17">
        <v>12.64</v>
      </c>
      <c r="M1338" s="5"/>
    </row>
    <row r="1339" spans="10:13" ht="12.75" hidden="1">
      <c r="J1339" s="5">
        <f t="shared" si="39"/>
        <v>0.07078841240125777</v>
      </c>
      <c r="K1339" s="14">
        <f t="shared" si="38"/>
        <v>0.0708</v>
      </c>
      <c r="L1339" s="17">
        <v>12.65</v>
      </c>
      <c r="M1339" s="5"/>
    </row>
    <row r="1340" spans="10:13" ht="12.75" hidden="1">
      <c r="J1340" s="5">
        <f t="shared" si="39"/>
        <v>0.07085997039403047</v>
      </c>
      <c r="K1340" s="14">
        <f t="shared" si="38"/>
        <v>0.0709</v>
      </c>
      <c r="L1340" s="17">
        <v>12.66</v>
      </c>
      <c r="M1340" s="5"/>
    </row>
    <row r="1341" spans="10:13" ht="12.75" hidden="1">
      <c r="J1341" s="5">
        <f t="shared" si="39"/>
        <v>0.07093158337367167</v>
      </c>
      <c r="K1341" s="14">
        <f t="shared" si="38"/>
        <v>0.0709</v>
      </c>
      <c r="L1341" s="17">
        <v>12.67</v>
      </c>
      <c r="M1341" s="5"/>
    </row>
    <row r="1342" spans="10:13" ht="12.75" hidden="1">
      <c r="J1342" s="5">
        <f t="shared" si="39"/>
        <v>0.0710032513736003</v>
      </c>
      <c r="K1342" s="14">
        <f t="shared" si="38"/>
        <v>0.071</v>
      </c>
      <c r="L1342" s="17">
        <v>12.68</v>
      </c>
      <c r="M1342" s="5"/>
    </row>
    <row r="1343" spans="10:13" ht="12.75" hidden="1">
      <c r="J1343" s="5">
        <f t="shared" si="39"/>
        <v>0.07107497442725652</v>
      </c>
      <c r="K1343" s="14">
        <f t="shared" si="38"/>
        <v>0.0711</v>
      </c>
      <c r="L1343" s="17">
        <v>12.69</v>
      </c>
      <c r="M1343" s="5"/>
    </row>
    <row r="1344" spans="10:13" ht="12.75" hidden="1">
      <c r="J1344" s="5">
        <f t="shared" si="39"/>
        <v>0.07114675256810243</v>
      </c>
      <c r="K1344" s="14">
        <f t="shared" si="38"/>
        <v>0.0711</v>
      </c>
      <c r="L1344" s="17">
        <v>12.7</v>
      </c>
      <c r="M1344" s="5"/>
    </row>
    <row r="1345" spans="10:13" ht="12.75" hidden="1">
      <c r="J1345" s="5">
        <f t="shared" si="39"/>
        <v>0.0712185858296217</v>
      </c>
      <c r="K1345" s="14">
        <f t="shared" si="38"/>
        <v>0.0712</v>
      </c>
      <c r="L1345" s="17">
        <v>12.71</v>
      </c>
      <c r="M1345" s="5"/>
    </row>
    <row r="1346" spans="10:13" ht="12.75" hidden="1">
      <c r="J1346" s="5">
        <f t="shared" si="39"/>
        <v>0.07129047424531987</v>
      </c>
      <c r="K1346" s="14">
        <f t="shared" si="38"/>
        <v>0.0713</v>
      </c>
      <c r="L1346" s="17">
        <v>12.72</v>
      </c>
      <c r="M1346" s="5"/>
    </row>
    <row r="1347" spans="10:13" ht="12.75" hidden="1">
      <c r="J1347" s="5">
        <f t="shared" si="39"/>
        <v>0.07136241784872377</v>
      </c>
      <c r="K1347" s="14">
        <f t="shared" si="38"/>
        <v>0.0714</v>
      </c>
      <c r="L1347" s="17">
        <v>12.73</v>
      </c>
      <c r="M1347" s="5"/>
    </row>
    <row r="1348" spans="10:13" ht="12.75" hidden="1">
      <c r="J1348" s="5">
        <f t="shared" si="39"/>
        <v>0.07143441667338246</v>
      </c>
      <c r="K1348" s="14">
        <f t="shared" si="38"/>
        <v>0.0714</v>
      </c>
      <c r="L1348" s="17">
        <v>12.74</v>
      </c>
      <c r="M1348" s="5"/>
    </row>
    <row r="1349" spans="10:13" ht="12.75" hidden="1">
      <c r="J1349" s="5">
        <f t="shared" si="39"/>
        <v>0.07150647075286654</v>
      </c>
      <c r="K1349" s="14">
        <f t="shared" si="38"/>
        <v>0.0715</v>
      </c>
      <c r="L1349" s="17">
        <v>12.75</v>
      </c>
      <c r="M1349" s="5"/>
    </row>
    <row r="1350" spans="10:13" ht="12.75" hidden="1">
      <c r="J1350" s="5">
        <f t="shared" si="39"/>
        <v>0.07157858012076834</v>
      </c>
      <c r="K1350" s="14">
        <f t="shared" si="38"/>
        <v>0.0716</v>
      </c>
      <c r="L1350" s="17">
        <v>12.76</v>
      </c>
      <c r="M1350" s="5"/>
    </row>
    <row r="1351" spans="10:13" ht="12.75" hidden="1">
      <c r="J1351" s="5">
        <f t="shared" si="39"/>
        <v>0.07165074481070222</v>
      </c>
      <c r="K1351" s="14">
        <f t="shared" si="38"/>
        <v>0.0717</v>
      </c>
      <c r="L1351" s="17">
        <v>12.77</v>
      </c>
      <c r="M1351" s="5"/>
    </row>
    <row r="1352" spans="10:13" ht="12.75" hidden="1">
      <c r="J1352" s="5">
        <f t="shared" si="39"/>
        <v>0.07172296485630414</v>
      </c>
      <c r="K1352" s="14">
        <f t="shared" si="38"/>
        <v>0.0717</v>
      </c>
      <c r="L1352" s="17">
        <v>12.78</v>
      </c>
      <c r="M1352" s="5"/>
    </row>
    <row r="1353" spans="10:13" ht="12.75" hidden="1">
      <c r="J1353" s="5">
        <f t="shared" si="39"/>
        <v>0.07179524029123197</v>
      </c>
      <c r="K1353" s="14">
        <f t="shared" si="38"/>
        <v>0.0718</v>
      </c>
      <c r="L1353" s="17">
        <v>12.79</v>
      </c>
      <c r="M1353" s="5"/>
    </row>
    <row r="1354" spans="10:13" ht="12.75" hidden="1">
      <c r="J1354" s="5">
        <f t="shared" si="39"/>
        <v>0.07186757114916531</v>
      </c>
      <c r="K1354" s="14">
        <f t="shared" si="38"/>
        <v>0.0719</v>
      </c>
      <c r="L1354" s="17">
        <v>12.8</v>
      </c>
      <c r="M1354" s="5"/>
    </row>
    <row r="1355" spans="10:13" ht="12.75" hidden="1">
      <c r="J1355" s="5">
        <f t="shared" si="39"/>
        <v>0.0719399574638061</v>
      </c>
      <c r="K1355" s="14">
        <f aca="true" t="shared" si="40" ref="K1355:K1418">ROUND(J1355,4)</f>
        <v>0.0719</v>
      </c>
      <c r="L1355" s="17">
        <v>12.81</v>
      </c>
      <c r="M1355" s="5"/>
    </row>
    <row r="1356" spans="10:13" ht="12.75" hidden="1">
      <c r="J1356" s="5">
        <f aca="true" t="shared" si="41" ref="J1356:J1419">TAN(3.14*(20+L1356)/180)-((20+L1356)*3.14/180)</f>
        <v>0.07201239926887759</v>
      </c>
      <c r="K1356" s="14">
        <f t="shared" si="40"/>
        <v>0.072</v>
      </c>
      <c r="L1356" s="17">
        <v>12.82</v>
      </c>
      <c r="M1356" s="5"/>
    </row>
    <row r="1357" spans="10:13" ht="12.75" hidden="1">
      <c r="J1357" s="5">
        <f t="shared" si="41"/>
        <v>0.07208489659812534</v>
      </c>
      <c r="K1357" s="14">
        <f t="shared" si="40"/>
        <v>0.0721</v>
      </c>
      <c r="L1357" s="17">
        <v>12.83</v>
      </c>
      <c r="M1357" s="5"/>
    </row>
    <row r="1358" spans="10:13" ht="12.75" hidden="1">
      <c r="J1358" s="5">
        <f t="shared" si="41"/>
        <v>0.07215744948531666</v>
      </c>
      <c r="K1358" s="14">
        <f t="shared" si="40"/>
        <v>0.0722</v>
      </c>
      <c r="L1358" s="17">
        <v>12.84</v>
      </c>
      <c r="M1358" s="5"/>
    </row>
    <row r="1359" spans="10:13" ht="12.75" hidden="1">
      <c r="J1359" s="5">
        <f t="shared" si="41"/>
        <v>0.07223005796424087</v>
      </c>
      <c r="K1359" s="14">
        <f t="shared" si="40"/>
        <v>0.0722</v>
      </c>
      <c r="L1359" s="17">
        <v>12.85</v>
      </c>
      <c r="M1359" s="5"/>
    </row>
    <row r="1360" spans="10:13" ht="12.75" hidden="1">
      <c r="J1360" s="5">
        <f t="shared" si="41"/>
        <v>0.07230272206870936</v>
      </c>
      <c r="K1360" s="14">
        <f t="shared" si="40"/>
        <v>0.0723</v>
      </c>
      <c r="L1360" s="17">
        <v>12.86</v>
      </c>
      <c r="M1360" s="5"/>
    </row>
    <row r="1361" spans="10:13" ht="12.75" hidden="1">
      <c r="J1361" s="5">
        <f t="shared" si="41"/>
        <v>0.07237544183255551</v>
      </c>
      <c r="K1361" s="14">
        <f t="shared" si="40"/>
        <v>0.0724</v>
      </c>
      <c r="L1361" s="17">
        <v>12.87</v>
      </c>
      <c r="M1361" s="5"/>
    </row>
    <row r="1362" spans="10:13" ht="12.75" hidden="1">
      <c r="J1362" s="5">
        <f t="shared" si="41"/>
        <v>0.07244821728963446</v>
      </c>
      <c r="K1362" s="14">
        <f t="shared" si="40"/>
        <v>0.0724</v>
      </c>
      <c r="L1362" s="17">
        <v>12.88</v>
      </c>
      <c r="M1362" s="5"/>
    </row>
    <row r="1363" spans="10:13" ht="12.75" hidden="1">
      <c r="J1363" s="5">
        <f t="shared" si="41"/>
        <v>0.07252104847382379</v>
      </c>
      <c r="K1363" s="14">
        <f t="shared" si="40"/>
        <v>0.0725</v>
      </c>
      <c r="L1363" s="17">
        <v>12.89</v>
      </c>
      <c r="M1363" s="5"/>
    </row>
    <row r="1364" spans="10:13" ht="12.75" hidden="1">
      <c r="J1364" s="5">
        <f t="shared" si="41"/>
        <v>0.07259393541902281</v>
      </c>
      <c r="K1364" s="14">
        <f t="shared" si="40"/>
        <v>0.0726</v>
      </c>
      <c r="L1364" s="17">
        <v>12.9</v>
      </c>
      <c r="M1364" s="5"/>
    </row>
    <row r="1365" spans="10:13" ht="12.75" hidden="1">
      <c r="J1365" s="5">
        <f t="shared" si="41"/>
        <v>0.07266687815915307</v>
      </c>
      <c r="K1365" s="14">
        <f t="shared" si="40"/>
        <v>0.0727</v>
      </c>
      <c r="L1365" s="17">
        <v>12.91</v>
      </c>
      <c r="M1365" s="5"/>
    </row>
    <row r="1366" spans="10:13" ht="12.75" hidden="1">
      <c r="J1366" s="5">
        <f t="shared" si="41"/>
        <v>0.07273987672815829</v>
      </c>
      <c r="K1366" s="14">
        <f t="shared" si="40"/>
        <v>0.0727</v>
      </c>
      <c r="L1366" s="17">
        <v>12.92</v>
      </c>
      <c r="M1366" s="5"/>
    </row>
    <row r="1367" spans="10:13" ht="12.75" hidden="1">
      <c r="J1367" s="5">
        <f t="shared" si="41"/>
        <v>0.07281293116000409</v>
      </c>
      <c r="K1367" s="14">
        <f t="shared" si="40"/>
        <v>0.0728</v>
      </c>
      <c r="L1367" s="17">
        <v>12.93</v>
      </c>
      <c r="M1367" s="5"/>
    </row>
    <row r="1368" spans="10:13" ht="12.75" hidden="1">
      <c r="J1368" s="5">
        <f t="shared" si="41"/>
        <v>0.07288604148867839</v>
      </c>
      <c r="K1368" s="14">
        <f t="shared" si="40"/>
        <v>0.0729</v>
      </c>
      <c r="L1368" s="17">
        <v>12.94</v>
      </c>
      <c r="M1368" s="5"/>
    </row>
    <row r="1369" spans="10:13" ht="12.75" hidden="1">
      <c r="J1369" s="5">
        <f t="shared" si="41"/>
        <v>0.07295920774819109</v>
      </c>
      <c r="K1369" s="14">
        <f t="shared" si="40"/>
        <v>0.073</v>
      </c>
      <c r="L1369" s="17">
        <v>12.95</v>
      </c>
      <c r="M1369" s="5"/>
    </row>
    <row r="1370" spans="10:13" ht="12.75" hidden="1">
      <c r="J1370" s="5">
        <f t="shared" si="41"/>
        <v>0.07303242997257464</v>
      </c>
      <c r="K1370" s="14">
        <f t="shared" si="40"/>
        <v>0.073</v>
      </c>
      <c r="L1370" s="17">
        <v>12.96</v>
      </c>
      <c r="M1370" s="5"/>
    </row>
    <row r="1371" spans="10:13" ht="12.75" hidden="1">
      <c r="J1371" s="5">
        <f t="shared" si="41"/>
        <v>0.07310570819588325</v>
      </c>
      <c r="K1371" s="14">
        <f t="shared" si="40"/>
        <v>0.0731</v>
      </c>
      <c r="L1371" s="17">
        <v>12.97</v>
      </c>
      <c r="M1371" s="5"/>
    </row>
    <row r="1372" spans="10:13" ht="12.75" hidden="1">
      <c r="J1372" s="5">
        <f t="shared" si="41"/>
        <v>0.07317904245219375</v>
      </c>
      <c r="K1372" s="14">
        <f t="shared" si="40"/>
        <v>0.0732</v>
      </c>
      <c r="L1372" s="17">
        <v>12.98</v>
      </c>
      <c r="M1372" s="5"/>
    </row>
    <row r="1373" spans="10:13" ht="12.75" hidden="1">
      <c r="J1373" s="5">
        <f t="shared" si="41"/>
        <v>0.07325243277560489</v>
      </c>
      <c r="K1373" s="14">
        <f t="shared" si="40"/>
        <v>0.0733</v>
      </c>
      <c r="L1373" s="17">
        <v>12.99</v>
      </c>
      <c r="M1373" s="5"/>
    </row>
    <row r="1374" spans="10:13" ht="12.75" hidden="1">
      <c r="J1374" s="5">
        <f t="shared" si="41"/>
        <v>0.0733258792002377</v>
      </c>
      <c r="K1374" s="14">
        <f t="shared" si="40"/>
        <v>0.0733</v>
      </c>
      <c r="L1374" s="17">
        <v>13</v>
      </c>
      <c r="M1374" s="5"/>
    </row>
    <row r="1375" spans="10:13" ht="12.75" hidden="1">
      <c r="J1375" s="5">
        <f t="shared" si="41"/>
        <v>0.07339938176023586</v>
      </c>
      <c r="K1375" s="14">
        <f t="shared" si="40"/>
        <v>0.0734</v>
      </c>
      <c r="L1375" s="17">
        <v>13.01</v>
      </c>
      <c r="M1375" s="5"/>
    </row>
    <row r="1376" spans="10:13" ht="12.75" hidden="1">
      <c r="J1376" s="5">
        <f t="shared" si="41"/>
        <v>0.07347294048976483</v>
      </c>
      <c r="K1376" s="14">
        <f t="shared" si="40"/>
        <v>0.0735</v>
      </c>
      <c r="L1376" s="17">
        <v>13.02</v>
      </c>
      <c r="M1376" s="5"/>
    </row>
    <row r="1377" spans="10:13" ht="12.75" hidden="1">
      <c r="J1377" s="5">
        <f t="shared" si="41"/>
        <v>0.0735465554230128</v>
      </c>
      <c r="K1377" s="14">
        <f t="shared" si="40"/>
        <v>0.0735</v>
      </c>
      <c r="L1377" s="17">
        <v>13.03</v>
      </c>
      <c r="M1377" s="5"/>
    </row>
    <row r="1378" spans="10:13" ht="12.75" hidden="1">
      <c r="J1378" s="5">
        <f t="shared" si="41"/>
        <v>0.0736202265941901</v>
      </c>
      <c r="K1378" s="14">
        <f t="shared" si="40"/>
        <v>0.0736</v>
      </c>
      <c r="L1378" s="17">
        <v>13.04</v>
      </c>
      <c r="M1378" s="5"/>
    </row>
    <row r="1379" spans="10:13" ht="12.75" hidden="1">
      <c r="J1379" s="5">
        <f t="shared" si="41"/>
        <v>0.07369395403752943</v>
      </c>
      <c r="K1379" s="14">
        <f t="shared" si="40"/>
        <v>0.0737</v>
      </c>
      <c r="L1379" s="17">
        <v>13.05</v>
      </c>
      <c r="M1379" s="5"/>
    </row>
    <row r="1380" spans="10:13" ht="12.75" hidden="1">
      <c r="J1380" s="5">
        <f t="shared" si="41"/>
        <v>0.07376773778728585</v>
      </c>
      <c r="K1380" s="14">
        <f t="shared" si="40"/>
        <v>0.0738</v>
      </c>
      <c r="L1380" s="17">
        <v>13.06</v>
      </c>
      <c r="M1380" s="5"/>
    </row>
    <row r="1381" spans="10:13" ht="12.75" hidden="1">
      <c r="J1381" s="5">
        <f t="shared" si="41"/>
        <v>0.07384157787773704</v>
      </c>
      <c r="K1381" s="14">
        <f t="shared" si="40"/>
        <v>0.0738</v>
      </c>
      <c r="L1381" s="17">
        <v>13.07</v>
      </c>
      <c r="M1381" s="5"/>
    </row>
    <row r="1382" spans="10:13" ht="12.75" hidden="1">
      <c r="J1382" s="5">
        <f t="shared" si="41"/>
        <v>0.0739154743431828</v>
      </c>
      <c r="K1382" s="14">
        <f t="shared" si="40"/>
        <v>0.0739</v>
      </c>
      <c r="L1382" s="17">
        <v>13.08</v>
      </c>
      <c r="M1382" s="5"/>
    </row>
    <row r="1383" spans="10:13" ht="12.75" hidden="1">
      <c r="J1383" s="5">
        <f t="shared" si="41"/>
        <v>0.07398942721794566</v>
      </c>
      <c r="K1383" s="14">
        <f t="shared" si="40"/>
        <v>0.074</v>
      </c>
      <c r="L1383" s="17">
        <v>13.09</v>
      </c>
      <c r="M1383" s="5"/>
    </row>
    <row r="1384" spans="10:13" ht="12.75" hidden="1">
      <c r="J1384" s="5">
        <f t="shared" si="41"/>
        <v>0.07406343653637026</v>
      </c>
      <c r="K1384" s="14">
        <f t="shared" si="40"/>
        <v>0.0741</v>
      </c>
      <c r="L1384" s="17">
        <v>13.1</v>
      </c>
      <c r="M1384" s="5"/>
    </row>
    <row r="1385" spans="10:13" ht="12.75" hidden="1">
      <c r="J1385" s="5">
        <f t="shared" si="41"/>
        <v>0.07413750233282401</v>
      </c>
      <c r="K1385" s="14">
        <f t="shared" si="40"/>
        <v>0.0741</v>
      </c>
      <c r="L1385" s="17">
        <v>13.11</v>
      </c>
      <c r="M1385" s="5"/>
    </row>
    <row r="1386" spans="10:13" ht="12.75" hidden="1">
      <c r="J1386" s="5">
        <f t="shared" si="41"/>
        <v>0.07421162464169673</v>
      </c>
      <c r="K1386" s="14">
        <f t="shared" si="40"/>
        <v>0.0742</v>
      </c>
      <c r="L1386" s="17">
        <v>13.12</v>
      </c>
      <c r="M1386" s="5"/>
    </row>
    <row r="1387" spans="10:13" ht="12.75" hidden="1">
      <c r="J1387" s="5">
        <f t="shared" si="41"/>
        <v>0.07428580349740088</v>
      </c>
      <c r="K1387" s="14">
        <f t="shared" si="40"/>
        <v>0.0743</v>
      </c>
      <c r="L1387" s="17">
        <v>13.13</v>
      </c>
      <c r="M1387" s="5"/>
    </row>
    <row r="1388" spans="10:13" ht="12.75" hidden="1">
      <c r="J1388" s="5">
        <f t="shared" si="41"/>
        <v>0.07436003893437126</v>
      </c>
      <c r="K1388" s="14">
        <f t="shared" si="40"/>
        <v>0.0744</v>
      </c>
      <c r="L1388" s="17">
        <v>13.14</v>
      </c>
      <c r="M1388" s="5"/>
    </row>
    <row r="1389" spans="10:13" ht="12.75" hidden="1">
      <c r="J1389" s="5">
        <f t="shared" si="41"/>
        <v>0.0744343309870652</v>
      </c>
      <c r="K1389" s="14">
        <f t="shared" si="40"/>
        <v>0.0744</v>
      </c>
      <c r="L1389" s="17">
        <v>13.15</v>
      </c>
      <c r="M1389" s="5"/>
    </row>
    <row r="1390" spans="10:13" ht="12.75" hidden="1">
      <c r="J1390" s="5">
        <f t="shared" si="41"/>
        <v>0.074508679689963</v>
      </c>
      <c r="K1390" s="14">
        <f t="shared" si="40"/>
        <v>0.0745</v>
      </c>
      <c r="L1390" s="17">
        <v>13.16</v>
      </c>
      <c r="M1390" s="5"/>
    </row>
    <row r="1391" spans="10:13" ht="12.75" hidden="1">
      <c r="J1391" s="5">
        <f t="shared" si="41"/>
        <v>0.07458308507756706</v>
      </c>
      <c r="K1391" s="14">
        <f t="shared" si="40"/>
        <v>0.0746</v>
      </c>
      <c r="L1391" s="17">
        <v>13.17</v>
      </c>
      <c r="M1391" s="5"/>
    </row>
    <row r="1392" spans="10:13" ht="12.75" hidden="1">
      <c r="J1392" s="5">
        <f t="shared" si="41"/>
        <v>0.07465754718440287</v>
      </c>
      <c r="K1392" s="14">
        <f t="shared" si="40"/>
        <v>0.0747</v>
      </c>
      <c r="L1392" s="17">
        <v>13.18</v>
      </c>
      <c r="M1392" s="5"/>
    </row>
    <row r="1393" spans="10:13" ht="12.75" hidden="1">
      <c r="J1393" s="5">
        <f t="shared" si="41"/>
        <v>0.07473206604501814</v>
      </c>
      <c r="K1393" s="14">
        <f t="shared" si="40"/>
        <v>0.0747</v>
      </c>
      <c r="L1393" s="17">
        <v>13.19</v>
      </c>
      <c r="M1393" s="5"/>
    </row>
    <row r="1394" spans="10:13" ht="12.75" hidden="1">
      <c r="J1394" s="5">
        <f t="shared" si="41"/>
        <v>0.07480664169398366</v>
      </c>
      <c r="K1394" s="14">
        <f t="shared" si="40"/>
        <v>0.0748</v>
      </c>
      <c r="L1394" s="17">
        <v>13.2</v>
      </c>
      <c r="M1394" s="5"/>
    </row>
    <row r="1395" spans="10:13" ht="12.75" hidden="1">
      <c r="J1395" s="5">
        <f t="shared" si="41"/>
        <v>0.07488127416589241</v>
      </c>
      <c r="K1395" s="14">
        <f t="shared" si="40"/>
        <v>0.0749</v>
      </c>
      <c r="L1395" s="17">
        <v>13.21</v>
      </c>
      <c r="M1395" s="5"/>
    </row>
    <row r="1396" spans="10:13" ht="12.75" hidden="1">
      <c r="J1396" s="5">
        <f t="shared" si="41"/>
        <v>0.07495596349536071</v>
      </c>
      <c r="K1396" s="14">
        <f t="shared" si="40"/>
        <v>0.075</v>
      </c>
      <c r="L1396" s="17">
        <v>13.22</v>
      </c>
      <c r="M1396" s="5"/>
    </row>
    <row r="1397" spans="10:13" ht="12.75" hidden="1">
      <c r="J1397" s="5">
        <f t="shared" si="41"/>
        <v>0.07503070971702708</v>
      </c>
      <c r="K1397" s="14">
        <f t="shared" si="40"/>
        <v>0.075</v>
      </c>
      <c r="L1397" s="17">
        <v>13.23</v>
      </c>
      <c r="M1397" s="5"/>
    </row>
    <row r="1398" spans="10:13" ht="12.75" hidden="1">
      <c r="J1398" s="5">
        <f t="shared" si="41"/>
        <v>0.07510551286555289</v>
      </c>
      <c r="K1398" s="14">
        <f t="shared" si="40"/>
        <v>0.0751</v>
      </c>
      <c r="L1398" s="17">
        <v>13.24</v>
      </c>
      <c r="M1398" s="5"/>
    </row>
    <row r="1399" spans="10:13" ht="12.75" hidden="1">
      <c r="J1399" s="5">
        <f t="shared" si="41"/>
        <v>0.07518037297562252</v>
      </c>
      <c r="K1399" s="14">
        <f t="shared" si="40"/>
        <v>0.0752</v>
      </c>
      <c r="L1399" s="17">
        <v>13.25</v>
      </c>
      <c r="M1399" s="5"/>
    </row>
    <row r="1400" spans="10:13" ht="12.75" hidden="1">
      <c r="J1400" s="5">
        <f t="shared" si="41"/>
        <v>0.07525529008194287</v>
      </c>
      <c r="K1400" s="14">
        <f t="shared" si="40"/>
        <v>0.0753</v>
      </c>
      <c r="L1400" s="17">
        <v>13.26</v>
      </c>
      <c r="M1400" s="5"/>
    </row>
    <row r="1401" spans="10:13" ht="12.75" hidden="1">
      <c r="J1401" s="5">
        <f t="shared" si="41"/>
        <v>0.07533026421924383</v>
      </c>
      <c r="K1401" s="14">
        <f t="shared" si="40"/>
        <v>0.0753</v>
      </c>
      <c r="L1401" s="17">
        <v>13.27</v>
      </c>
      <c r="M1401" s="5"/>
    </row>
    <row r="1402" spans="10:13" ht="12.75" hidden="1">
      <c r="J1402" s="5">
        <f t="shared" si="41"/>
        <v>0.07540529542227814</v>
      </c>
      <c r="K1402" s="14">
        <f t="shared" si="40"/>
        <v>0.0754</v>
      </c>
      <c r="L1402" s="17">
        <v>13.28</v>
      </c>
      <c r="M1402" s="5"/>
    </row>
    <row r="1403" spans="10:13" ht="12.75" hidden="1">
      <c r="J1403" s="5">
        <f t="shared" si="41"/>
        <v>0.07548038372582122</v>
      </c>
      <c r="K1403" s="14">
        <f t="shared" si="40"/>
        <v>0.0755</v>
      </c>
      <c r="L1403" s="17">
        <v>13.29</v>
      </c>
      <c r="M1403" s="5"/>
    </row>
    <row r="1404" spans="10:13" ht="12.75" hidden="1">
      <c r="J1404" s="5">
        <f t="shared" si="41"/>
        <v>0.07555552916467134</v>
      </c>
      <c r="K1404" s="14">
        <f t="shared" si="40"/>
        <v>0.0756</v>
      </c>
      <c r="L1404" s="17">
        <v>13.3</v>
      </c>
      <c r="M1404" s="5"/>
    </row>
    <row r="1405" spans="10:13" ht="12.75" hidden="1">
      <c r="J1405" s="5">
        <f t="shared" si="41"/>
        <v>0.07563073177364998</v>
      </c>
      <c r="K1405" s="14">
        <f t="shared" si="40"/>
        <v>0.0756</v>
      </c>
      <c r="L1405" s="17">
        <v>13.31</v>
      </c>
      <c r="M1405" s="5"/>
    </row>
    <row r="1406" spans="10:13" ht="12.75" hidden="1">
      <c r="J1406" s="5">
        <f t="shared" si="41"/>
        <v>0.07570599158760116</v>
      </c>
      <c r="K1406" s="14">
        <f t="shared" si="40"/>
        <v>0.0757</v>
      </c>
      <c r="L1406" s="17">
        <v>13.32</v>
      </c>
      <c r="M1406" s="5"/>
    </row>
    <row r="1407" spans="10:13" ht="12.75" hidden="1">
      <c r="J1407" s="5">
        <f t="shared" si="41"/>
        <v>0.07578130864139199</v>
      </c>
      <c r="K1407" s="14">
        <f t="shared" si="40"/>
        <v>0.0758</v>
      </c>
      <c r="L1407" s="17">
        <v>13.33</v>
      </c>
      <c r="M1407" s="5"/>
    </row>
    <row r="1408" spans="10:13" ht="12.75" hidden="1">
      <c r="J1408" s="5">
        <f t="shared" si="41"/>
        <v>0.07585668296991277</v>
      </c>
      <c r="K1408" s="14">
        <f t="shared" si="40"/>
        <v>0.0759</v>
      </c>
      <c r="L1408" s="17">
        <v>13.34</v>
      </c>
      <c r="M1408" s="5"/>
    </row>
    <row r="1409" spans="10:13" ht="12.75" hidden="1">
      <c r="J1409" s="5">
        <f t="shared" si="41"/>
        <v>0.07593211460807636</v>
      </c>
      <c r="K1409" s="14">
        <f t="shared" si="40"/>
        <v>0.0759</v>
      </c>
      <c r="L1409" s="17">
        <v>13.35</v>
      </c>
      <c r="M1409" s="5"/>
    </row>
    <row r="1410" spans="10:13" ht="12.75" hidden="1">
      <c r="J1410" s="5">
        <f t="shared" si="41"/>
        <v>0.07600760359081882</v>
      </c>
      <c r="K1410" s="14">
        <f t="shared" si="40"/>
        <v>0.076</v>
      </c>
      <c r="L1410" s="17">
        <v>13.36</v>
      </c>
      <c r="M1410" s="5"/>
    </row>
    <row r="1411" spans="10:13" ht="12.75" hidden="1">
      <c r="J1411" s="5">
        <f t="shared" si="41"/>
        <v>0.07608314995309928</v>
      </c>
      <c r="K1411" s="14">
        <f t="shared" si="40"/>
        <v>0.0761</v>
      </c>
      <c r="L1411" s="17">
        <v>13.37</v>
      </c>
      <c r="M1411" s="5"/>
    </row>
    <row r="1412" spans="10:13" ht="12.75" hidden="1">
      <c r="J1412" s="5">
        <f t="shared" si="41"/>
        <v>0.07615875372989989</v>
      </c>
      <c r="K1412" s="14">
        <f t="shared" si="40"/>
        <v>0.0762</v>
      </c>
      <c r="L1412" s="17">
        <v>13.38</v>
      </c>
      <c r="M1412" s="5"/>
    </row>
    <row r="1413" spans="10:13" ht="12.75" hidden="1">
      <c r="J1413" s="5">
        <f t="shared" si="41"/>
        <v>0.07623441495622585</v>
      </c>
      <c r="K1413" s="14">
        <f t="shared" si="40"/>
        <v>0.0762</v>
      </c>
      <c r="L1413" s="17">
        <v>13.39</v>
      </c>
      <c r="M1413" s="5"/>
    </row>
    <row r="1414" spans="10:13" ht="12.75" hidden="1">
      <c r="J1414" s="5">
        <f t="shared" si="41"/>
        <v>0.07631013366710526</v>
      </c>
      <c r="K1414" s="14">
        <f t="shared" si="40"/>
        <v>0.0763</v>
      </c>
      <c r="L1414" s="17">
        <v>13.4</v>
      </c>
      <c r="M1414" s="5"/>
    </row>
    <row r="1415" spans="10:13" ht="12.75" hidden="1">
      <c r="J1415" s="5">
        <f t="shared" si="41"/>
        <v>0.07638590989758942</v>
      </c>
      <c r="K1415" s="14">
        <f t="shared" si="40"/>
        <v>0.0764</v>
      </c>
      <c r="L1415" s="17">
        <v>13.41</v>
      </c>
      <c r="M1415" s="5"/>
    </row>
    <row r="1416" spans="10:13" ht="12.75" hidden="1">
      <c r="J1416" s="5">
        <f t="shared" si="41"/>
        <v>0.07646174368275316</v>
      </c>
      <c r="K1416" s="14">
        <f t="shared" si="40"/>
        <v>0.0765</v>
      </c>
      <c r="L1416" s="17">
        <v>13.42</v>
      </c>
      <c r="M1416" s="5"/>
    </row>
    <row r="1417" spans="10:13" ht="12.75" hidden="1">
      <c r="J1417" s="5">
        <f t="shared" si="41"/>
        <v>0.07653763505769384</v>
      </c>
      <c r="K1417" s="14">
        <f t="shared" si="40"/>
        <v>0.0765</v>
      </c>
      <c r="L1417" s="17">
        <v>13.43</v>
      </c>
      <c r="M1417" s="5"/>
    </row>
    <row r="1418" spans="10:13" ht="12.75" hidden="1">
      <c r="J1418" s="5">
        <f t="shared" si="41"/>
        <v>0.07661358405753216</v>
      </c>
      <c r="K1418" s="14">
        <f t="shared" si="40"/>
        <v>0.0766</v>
      </c>
      <c r="L1418" s="17">
        <v>13.44</v>
      </c>
      <c r="M1418" s="5"/>
    </row>
    <row r="1419" spans="10:13" ht="12.75" hidden="1">
      <c r="J1419" s="5">
        <f t="shared" si="41"/>
        <v>0.07668959071741244</v>
      </c>
      <c r="K1419" s="14">
        <f aca="true" t="shared" si="42" ref="K1419:K1482">ROUND(J1419,4)</f>
        <v>0.0767</v>
      </c>
      <c r="L1419" s="17">
        <v>13.45</v>
      </c>
      <c r="M1419" s="5"/>
    </row>
    <row r="1420" spans="10:13" ht="12.75" hidden="1">
      <c r="J1420" s="5">
        <f aca="true" t="shared" si="43" ref="J1420:J1483">TAN(3.14*(20+L1420)/180)-((20+L1420)*3.14/180)</f>
        <v>0.07676565507250155</v>
      </c>
      <c r="K1420" s="14">
        <f t="shared" si="42"/>
        <v>0.0768</v>
      </c>
      <c r="L1420" s="17">
        <v>13.46</v>
      </c>
      <c r="M1420" s="5"/>
    </row>
    <row r="1421" spans="10:13" ht="12.75" hidden="1">
      <c r="J1421" s="5">
        <f t="shared" si="43"/>
        <v>0.07684177715799012</v>
      </c>
      <c r="K1421" s="14">
        <f t="shared" si="42"/>
        <v>0.0768</v>
      </c>
      <c r="L1421" s="17">
        <v>13.47</v>
      </c>
      <c r="M1421" s="5"/>
    </row>
    <row r="1422" spans="10:13" ht="12.75" hidden="1">
      <c r="J1422" s="5">
        <f t="shared" si="43"/>
        <v>0.07691795700909165</v>
      </c>
      <c r="K1422" s="14">
        <f t="shared" si="42"/>
        <v>0.0769</v>
      </c>
      <c r="L1422" s="17">
        <v>13.48</v>
      </c>
      <c r="M1422" s="5"/>
    </row>
    <row r="1423" spans="10:13" ht="12.75" hidden="1">
      <c r="J1423" s="5">
        <f t="shared" si="43"/>
        <v>0.07699419466104318</v>
      </c>
      <c r="K1423" s="14">
        <f t="shared" si="42"/>
        <v>0.077</v>
      </c>
      <c r="L1423" s="17">
        <v>13.49</v>
      </c>
      <c r="M1423" s="5"/>
    </row>
    <row r="1424" spans="10:13" ht="12.75" hidden="1">
      <c r="J1424" s="5">
        <f t="shared" si="43"/>
        <v>0.07707049014910483</v>
      </c>
      <c r="K1424" s="14">
        <f t="shared" si="42"/>
        <v>0.0771</v>
      </c>
      <c r="L1424" s="17">
        <v>13.5</v>
      </c>
      <c r="M1424" s="5"/>
    </row>
    <row r="1425" spans="10:13" ht="12.75" hidden="1">
      <c r="J1425" s="5">
        <f t="shared" si="43"/>
        <v>0.07714684350856027</v>
      </c>
      <c r="K1425" s="14">
        <f t="shared" si="42"/>
        <v>0.0771</v>
      </c>
      <c r="L1425" s="17">
        <v>13.51</v>
      </c>
      <c r="M1425" s="5"/>
    </row>
    <row r="1426" spans="10:13" ht="12.75" hidden="1">
      <c r="J1426" s="5">
        <f t="shared" si="43"/>
        <v>0.07722325477471625</v>
      </c>
      <c r="K1426" s="14">
        <f t="shared" si="42"/>
        <v>0.0772</v>
      </c>
      <c r="L1426" s="17">
        <v>13.52</v>
      </c>
      <c r="M1426" s="5"/>
    </row>
    <row r="1427" spans="10:13" ht="12.75" hidden="1">
      <c r="J1427" s="5">
        <f t="shared" si="43"/>
        <v>0.07729972398290319</v>
      </c>
      <c r="K1427" s="14">
        <f t="shared" si="42"/>
        <v>0.0773</v>
      </c>
      <c r="L1427" s="17">
        <v>13.53</v>
      </c>
      <c r="M1427" s="5"/>
    </row>
    <row r="1428" spans="10:13" ht="12.75" hidden="1">
      <c r="J1428" s="5">
        <f t="shared" si="43"/>
        <v>0.07737625116847446</v>
      </c>
      <c r="K1428" s="14">
        <f t="shared" si="42"/>
        <v>0.0774</v>
      </c>
      <c r="L1428" s="17">
        <v>13.54</v>
      </c>
      <c r="M1428" s="5"/>
    </row>
    <row r="1429" spans="10:13" ht="12.75" hidden="1">
      <c r="J1429" s="5">
        <f t="shared" si="43"/>
        <v>0.07745283636680722</v>
      </c>
      <c r="K1429" s="14">
        <f t="shared" si="42"/>
        <v>0.0775</v>
      </c>
      <c r="L1429" s="17">
        <v>13.55</v>
      </c>
      <c r="M1429" s="5"/>
    </row>
    <row r="1430" spans="10:13" ht="12.75" hidden="1">
      <c r="J1430" s="5">
        <f t="shared" si="43"/>
        <v>0.07752947961330192</v>
      </c>
      <c r="K1430" s="14">
        <f t="shared" si="42"/>
        <v>0.0775</v>
      </c>
      <c r="L1430" s="17">
        <v>13.56</v>
      </c>
      <c r="M1430" s="5"/>
    </row>
    <row r="1431" spans="10:13" ht="12.75" hidden="1">
      <c r="J1431" s="5">
        <f t="shared" si="43"/>
        <v>0.07760618094338245</v>
      </c>
      <c r="K1431" s="14">
        <f t="shared" si="42"/>
        <v>0.0776</v>
      </c>
      <c r="L1431" s="17">
        <v>13.57</v>
      </c>
      <c r="M1431" s="5"/>
    </row>
    <row r="1432" spans="10:13" ht="12.75" hidden="1">
      <c r="J1432" s="5">
        <f t="shared" si="43"/>
        <v>0.0776829403924959</v>
      </c>
      <c r="K1432" s="14">
        <f t="shared" si="42"/>
        <v>0.0777</v>
      </c>
      <c r="L1432" s="17">
        <v>13.58</v>
      </c>
      <c r="M1432" s="5"/>
    </row>
    <row r="1433" spans="10:13" ht="12.75" hidden="1">
      <c r="J1433" s="5">
        <f t="shared" si="43"/>
        <v>0.07775975799611334</v>
      </c>
      <c r="K1433" s="14">
        <f t="shared" si="42"/>
        <v>0.0778</v>
      </c>
      <c r="L1433" s="17">
        <v>13.59</v>
      </c>
      <c r="M1433" s="5"/>
    </row>
    <row r="1434" spans="10:13" ht="12.75" hidden="1">
      <c r="J1434" s="5">
        <f t="shared" si="43"/>
        <v>0.07783663378972905</v>
      </c>
      <c r="K1434" s="14">
        <f t="shared" si="42"/>
        <v>0.0778</v>
      </c>
      <c r="L1434" s="17">
        <v>13.6</v>
      </c>
      <c r="M1434" s="5"/>
    </row>
    <row r="1435" spans="10:13" ht="12.75" hidden="1">
      <c r="J1435" s="5">
        <f t="shared" si="43"/>
        <v>0.07791356780886072</v>
      </c>
      <c r="K1435" s="14">
        <f t="shared" si="42"/>
        <v>0.0779</v>
      </c>
      <c r="L1435" s="17">
        <v>13.61</v>
      </c>
      <c r="M1435" s="5"/>
    </row>
    <row r="1436" spans="10:13" ht="12.75" hidden="1">
      <c r="J1436" s="5">
        <f t="shared" si="43"/>
        <v>0.07799056008905003</v>
      </c>
      <c r="K1436" s="14">
        <f t="shared" si="42"/>
        <v>0.078</v>
      </c>
      <c r="L1436" s="17">
        <v>13.62</v>
      </c>
      <c r="M1436" s="5"/>
    </row>
    <row r="1437" spans="10:13" ht="12.75" hidden="1">
      <c r="J1437" s="5">
        <f t="shared" si="43"/>
        <v>0.07806761066586165</v>
      </c>
      <c r="K1437" s="14">
        <f t="shared" si="42"/>
        <v>0.0781</v>
      </c>
      <c r="L1437" s="17">
        <v>13.63</v>
      </c>
      <c r="M1437" s="5"/>
    </row>
    <row r="1438" spans="10:13" ht="12.75" hidden="1">
      <c r="J1438" s="5">
        <f t="shared" si="43"/>
        <v>0.07814471957488445</v>
      </c>
      <c r="K1438" s="14">
        <f t="shared" si="42"/>
        <v>0.0781</v>
      </c>
      <c r="L1438" s="17">
        <v>13.64</v>
      </c>
      <c r="M1438" s="5"/>
    </row>
    <row r="1439" spans="10:13" ht="12.75" hidden="1">
      <c r="J1439" s="5">
        <f t="shared" si="43"/>
        <v>0.07822188685173026</v>
      </c>
      <c r="K1439" s="14">
        <f t="shared" si="42"/>
        <v>0.0782</v>
      </c>
      <c r="L1439" s="17">
        <v>13.65</v>
      </c>
      <c r="M1439" s="5"/>
    </row>
    <row r="1440" spans="10:13" ht="12.75" hidden="1">
      <c r="J1440" s="5">
        <f t="shared" si="43"/>
        <v>0.07829911253203503</v>
      </c>
      <c r="K1440" s="14">
        <f t="shared" si="42"/>
        <v>0.0783</v>
      </c>
      <c r="L1440" s="17">
        <v>13.66</v>
      </c>
      <c r="M1440" s="5"/>
    </row>
    <row r="1441" spans="10:13" ht="12.75" hidden="1">
      <c r="J1441" s="5">
        <f t="shared" si="43"/>
        <v>0.07837639665145846</v>
      </c>
      <c r="K1441" s="14">
        <f t="shared" si="42"/>
        <v>0.0784</v>
      </c>
      <c r="L1441" s="17">
        <v>13.67</v>
      </c>
      <c r="M1441" s="5"/>
    </row>
    <row r="1442" spans="10:13" ht="12.75" hidden="1">
      <c r="J1442" s="5">
        <f t="shared" si="43"/>
        <v>0.07845373924568333</v>
      </c>
      <c r="K1442" s="14">
        <f t="shared" si="42"/>
        <v>0.0785</v>
      </c>
      <c r="L1442" s="17">
        <v>13.68</v>
      </c>
      <c r="M1442" s="5"/>
    </row>
    <row r="1443" spans="10:13" ht="12.75" hidden="1">
      <c r="J1443" s="5">
        <f t="shared" si="43"/>
        <v>0.07853114035041664</v>
      </c>
      <c r="K1443" s="14">
        <f t="shared" si="42"/>
        <v>0.0785</v>
      </c>
      <c r="L1443" s="17">
        <v>13.69</v>
      </c>
      <c r="M1443" s="5"/>
    </row>
    <row r="1444" spans="10:13" ht="12.75" hidden="1">
      <c r="J1444" s="5">
        <f t="shared" si="43"/>
        <v>0.07860860000138892</v>
      </c>
      <c r="K1444" s="14">
        <f t="shared" si="42"/>
        <v>0.0786</v>
      </c>
      <c r="L1444" s="17">
        <v>13.7</v>
      </c>
      <c r="M1444" s="5"/>
    </row>
    <row r="1445" spans="10:13" ht="12.75" hidden="1">
      <c r="J1445" s="5">
        <f t="shared" si="43"/>
        <v>0.07868611823435456</v>
      </c>
      <c r="K1445" s="14">
        <f t="shared" si="42"/>
        <v>0.0787</v>
      </c>
      <c r="L1445" s="17">
        <v>13.71</v>
      </c>
      <c r="M1445" s="5"/>
    </row>
    <row r="1446" spans="10:13" ht="12.75" hidden="1">
      <c r="J1446" s="5">
        <f t="shared" si="43"/>
        <v>0.07876369508509151</v>
      </c>
      <c r="K1446" s="14">
        <f t="shared" si="42"/>
        <v>0.0788</v>
      </c>
      <c r="L1446" s="17">
        <v>13.72</v>
      </c>
      <c r="M1446" s="5"/>
    </row>
    <row r="1447" spans="10:13" ht="12.75" hidden="1">
      <c r="J1447" s="5">
        <f t="shared" si="43"/>
        <v>0.07884133058940168</v>
      </c>
      <c r="K1447" s="14">
        <f t="shared" si="42"/>
        <v>0.0788</v>
      </c>
      <c r="L1447" s="17">
        <v>13.73</v>
      </c>
      <c r="M1447" s="5"/>
    </row>
    <row r="1448" spans="10:13" ht="12.75" hidden="1">
      <c r="J1448" s="5">
        <f t="shared" si="43"/>
        <v>0.07891902478311075</v>
      </c>
      <c r="K1448" s="14">
        <f t="shared" si="42"/>
        <v>0.0789</v>
      </c>
      <c r="L1448" s="17">
        <v>13.74</v>
      </c>
      <c r="M1448" s="5"/>
    </row>
    <row r="1449" spans="10:13" ht="12.75" hidden="1">
      <c r="J1449" s="5">
        <f t="shared" si="43"/>
        <v>0.07899677770206814</v>
      </c>
      <c r="K1449" s="14">
        <f t="shared" si="42"/>
        <v>0.079</v>
      </c>
      <c r="L1449" s="17">
        <v>13.75</v>
      </c>
      <c r="M1449" s="5"/>
    </row>
    <row r="1450" spans="10:13" ht="12.75" hidden="1">
      <c r="J1450" s="5">
        <f t="shared" si="43"/>
        <v>0.07907458938214729</v>
      </c>
      <c r="K1450" s="14">
        <f t="shared" si="42"/>
        <v>0.0791</v>
      </c>
      <c r="L1450" s="17">
        <v>13.76</v>
      </c>
      <c r="M1450" s="5"/>
    </row>
    <row r="1451" spans="10:13" ht="12.75" hidden="1">
      <c r="J1451" s="5">
        <f t="shared" si="43"/>
        <v>0.07915245985924524</v>
      </c>
      <c r="K1451" s="14">
        <f t="shared" si="42"/>
        <v>0.0792</v>
      </c>
      <c r="L1451" s="17">
        <v>13.77</v>
      </c>
      <c r="M1451" s="5"/>
    </row>
    <row r="1452" spans="10:13" ht="12.75" hidden="1">
      <c r="J1452" s="5">
        <f t="shared" si="43"/>
        <v>0.07923038916928338</v>
      </c>
      <c r="K1452" s="14">
        <f t="shared" si="42"/>
        <v>0.0792</v>
      </c>
      <c r="L1452" s="17">
        <v>13.78</v>
      </c>
      <c r="M1452" s="5"/>
    </row>
    <row r="1453" spans="10:13" ht="12.75" hidden="1">
      <c r="J1453" s="5">
        <f t="shared" si="43"/>
        <v>0.0793083773482065</v>
      </c>
      <c r="K1453" s="14">
        <f t="shared" si="42"/>
        <v>0.0793</v>
      </c>
      <c r="L1453" s="17">
        <v>13.79</v>
      </c>
      <c r="M1453" s="5"/>
    </row>
    <row r="1454" spans="10:13" ht="12.75" hidden="1">
      <c r="J1454" s="5">
        <f t="shared" si="43"/>
        <v>0.07938642443198352</v>
      </c>
      <c r="K1454" s="14">
        <f t="shared" si="42"/>
        <v>0.0794</v>
      </c>
      <c r="L1454" s="17">
        <v>13.8</v>
      </c>
      <c r="M1454" s="5"/>
    </row>
    <row r="1455" spans="10:13" ht="12.75" hidden="1">
      <c r="J1455" s="5">
        <f t="shared" si="43"/>
        <v>0.07946453045660773</v>
      </c>
      <c r="K1455" s="14">
        <f t="shared" si="42"/>
        <v>0.0795</v>
      </c>
      <c r="L1455" s="17">
        <v>13.81</v>
      </c>
      <c r="M1455" s="5"/>
    </row>
    <row r="1456" spans="10:13" ht="12.75" hidden="1">
      <c r="J1456" s="5">
        <f t="shared" si="43"/>
        <v>0.07954269545809556</v>
      </c>
      <c r="K1456" s="14">
        <f t="shared" si="42"/>
        <v>0.0795</v>
      </c>
      <c r="L1456" s="17">
        <v>13.82</v>
      </c>
      <c r="M1456" s="5"/>
    </row>
    <row r="1457" spans="10:13" ht="12.75" hidden="1">
      <c r="J1457" s="5">
        <f t="shared" si="43"/>
        <v>0.07962091947248828</v>
      </c>
      <c r="K1457" s="14">
        <f t="shared" si="42"/>
        <v>0.0796</v>
      </c>
      <c r="L1457" s="17">
        <v>13.83</v>
      </c>
      <c r="M1457" s="5"/>
    </row>
    <row r="1458" spans="10:13" ht="12.75" hidden="1">
      <c r="J1458" s="5">
        <f t="shared" si="43"/>
        <v>0.07969920253585061</v>
      </c>
      <c r="K1458" s="14">
        <f t="shared" si="42"/>
        <v>0.0797</v>
      </c>
      <c r="L1458" s="17">
        <v>13.84</v>
      </c>
      <c r="M1458" s="5"/>
    </row>
    <row r="1459" spans="10:13" ht="12.75" hidden="1">
      <c r="J1459" s="5">
        <f t="shared" si="43"/>
        <v>0.07977754468427167</v>
      </c>
      <c r="K1459" s="14">
        <f t="shared" si="42"/>
        <v>0.0798</v>
      </c>
      <c r="L1459" s="17">
        <v>13.85</v>
      </c>
      <c r="M1459" s="5"/>
    </row>
    <row r="1460" spans="10:13" ht="12.75" hidden="1">
      <c r="J1460" s="5">
        <f t="shared" si="43"/>
        <v>0.07985594595386447</v>
      </c>
      <c r="K1460" s="14">
        <f t="shared" si="42"/>
        <v>0.0799</v>
      </c>
      <c r="L1460" s="17">
        <v>13.86</v>
      </c>
      <c r="M1460" s="5"/>
    </row>
    <row r="1461" spans="10:13" ht="12.75" hidden="1">
      <c r="J1461" s="5">
        <f t="shared" si="43"/>
        <v>0.0799344063807661</v>
      </c>
      <c r="K1461" s="14">
        <f t="shared" si="42"/>
        <v>0.0799</v>
      </c>
      <c r="L1461" s="17">
        <v>13.87</v>
      </c>
      <c r="M1461" s="5"/>
    </row>
    <row r="1462" spans="10:13" ht="12.75" hidden="1">
      <c r="J1462" s="5">
        <f t="shared" si="43"/>
        <v>0.08001292600113796</v>
      </c>
      <c r="K1462" s="14">
        <f t="shared" si="42"/>
        <v>0.08</v>
      </c>
      <c r="L1462" s="17">
        <v>13.88</v>
      </c>
      <c r="M1462" s="5"/>
    </row>
    <row r="1463" spans="10:13" ht="12.75" hidden="1">
      <c r="J1463" s="5">
        <f t="shared" si="43"/>
        <v>0.08009150485116523</v>
      </c>
      <c r="K1463" s="14">
        <f t="shared" si="42"/>
        <v>0.0801</v>
      </c>
      <c r="L1463" s="17">
        <v>13.89</v>
      </c>
      <c r="M1463" s="5"/>
    </row>
    <row r="1464" spans="10:13" ht="12.75" hidden="1">
      <c r="J1464" s="5">
        <f t="shared" si="43"/>
        <v>0.08017014296705771</v>
      </c>
      <c r="K1464" s="14">
        <f t="shared" si="42"/>
        <v>0.0802</v>
      </c>
      <c r="L1464" s="17">
        <v>13.9</v>
      </c>
      <c r="M1464" s="5"/>
    </row>
    <row r="1465" spans="10:13" ht="12.75" hidden="1">
      <c r="J1465" s="5">
        <f t="shared" si="43"/>
        <v>0.08024884038504898</v>
      </c>
      <c r="K1465" s="14">
        <f t="shared" si="42"/>
        <v>0.0802</v>
      </c>
      <c r="L1465" s="17">
        <v>13.91</v>
      </c>
      <c r="M1465" s="5"/>
    </row>
    <row r="1466" spans="10:13" ht="12.75" hidden="1">
      <c r="J1466" s="5">
        <f t="shared" si="43"/>
        <v>0.08032759714139703</v>
      </c>
      <c r="K1466" s="14">
        <f t="shared" si="42"/>
        <v>0.0803</v>
      </c>
      <c r="L1466" s="17">
        <v>13.92</v>
      </c>
      <c r="M1466" s="5"/>
    </row>
    <row r="1467" spans="10:13" ht="12.75" hidden="1">
      <c r="J1467" s="5">
        <f t="shared" si="43"/>
        <v>0.08040641327238407</v>
      </c>
      <c r="K1467" s="14">
        <f t="shared" si="42"/>
        <v>0.0804</v>
      </c>
      <c r="L1467" s="17">
        <v>13.93</v>
      </c>
      <c r="M1467" s="5"/>
    </row>
    <row r="1468" spans="10:13" ht="12.75" hidden="1">
      <c r="J1468" s="5">
        <f t="shared" si="43"/>
        <v>0.08048528881431649</v>
      </c>
      <c r="K1468" s="14">
        <f t="shared" si="42"/>
        <v>0.0805</v>
      </c>
      <c r="L1468" s="17">
        <v>13.94</v>
      </c>
      <c r="M1468" s="5"/>
    </row>
    <row r="1469" spans="10:13" ht="12.75" hidden="1">
      <c r="J1469" s="5">
        <f t="shared" si="43"/>
        <v>0.08056422380352479</v>
      </c>
      <c r="K1469" s="14">
        <f t="shared" si="42"/>
        <v>0.0806</v>
      </c>
      <c r="L1469" s="17">
        <v>13.95</v>
      </c>
      <c r="M1469" s="5"/>
    </row>
    <row r="1470" spans="10:13" ht="12.75" hidden="1">
      <c r="J1470" s="5">
        <f t="shared" si="43"/>
        <v>0.08064321827636423</v>
      </c>
      <c r="K1470" s="14">
        <f t="shared" si="42"/>
        <v>0.0806</v>
      </c>
      <c r="L1470" s="17">
        <v>13.96</v>
      </c>
      <c r="M1470" s="5"/>
    </row>
    <row r="1471" spans="10:13" ht="12.75" hidden="1">
      <c r="J1471" s="5">
        <f t="shared" si="43"/>
        <v>0.08072227226921391</v>
      </c>
      <c r="K1471" s="14">
        <f t="shared" si="42"/>
        <v>0.0807</v>
      </c>
      <c r="L1471" s="17">
        <v>13.97</v>
      </c>
      <c r="M1471" s="5"/>
    </row>
    <row r="1472" spans="10:13" ht="12.75" hidden="1">
      <c r="J1472" s="5">
        <f t="shared" si="43"/>
        <v>0.08080138581847751</v>
      </c>
      <c r="K1472" s="14">
        <f t="shared" si="42"/>
        <v>0.0808</v>
      </c>
      <c r="L1472" s="17">
        <v>13.98</v>
      </c>
      <c r="M1472" s="5"/>
    </row>
    <row r="1473" spans="10:13" ht="12.75" hidden="1">
      <c r="J1473" s="5">
        <f t="shared" si="43"/>
        <v>0.080880558960583</v>
      </c>
      <c r="K1473" s="14">
        <f t="shared" si="42"/>
        <v>0.0809</v>
      </c>
      <c r="L1473" s="17">
        <v>13.99</v>
      </c>
      <c r="M1473" s="5"/>
    </row>
    <row r="1474" spans="10:13" ht="12.75" hidden="1">
      <c r="J1474" s="5">
        <f t="shared" si="43"/>
        <v>0.08095979173198264</v>
      </c>
      <c r="K1474" s="14">
        <f t="shared" si="42"/>
        <v>0.081</v>
      </c>
      <c r="L1474" s="17">
        <v>14</v>
      </c>
      <c r="M1474" s="5"/>
    </row>
    <row r="1475" spans="10:13" ht="12.75" hidden="1">
      <c r="J1475" s="5">
        <f t="shared" si="43"/>
        <v>0.0810390841691534</v>
      </c>
      <c r="K1475" s="14">
        <f t="shared" si="42"/>
        <v>0.081</v>
      </c>
      <c r="L1475" s="17">
        <v>14.01</v>
      </c>
      <c r="M1475" s="5"/>
    </row>
    <row r="1476" spans="10:13" ht="12.75" hidden="1">
      <c r="J1476" s="5">
        <f t="shared" si="43"/>
        <v>0.08111843630859639</v>
      </c>
      <c r="K1476" s="14">
        <f t="shared" si="42"/>
        <v>0.0811</v>
      </c>
      <c r="L1476" s="17">
        <v>14.02</v>
      </c>
      <c r="M1476" s="5"/>
    </row>
    <row r="1477" spans="10:13" ht="12.75" hidden="1">
      <c r="J1477" s="5">
        <f t="shared" si="43"/>
        <v>0.08119784818683717</v>
      </c>
      <c r="K1477" s="14">
        <f t="shared" si="42"/>
        <v>0.0812</v>
      </c>
      <c r="L1477" s="17">
        <v>14.03</v>
      </c>
      <c r="M1477" s="5"/>
    </row>
    <row r="1478" spans="10:13" ht="12.75" hidden="1">
      <c r="J1478" s="5">
        <f t="shared" si="43"/>
        <v>0.08127731984042597</v>
      </c>
      <c r="K1478" s="14">
        <f t="shared" si="42"/>
        <v>0.0813</v>
      </c>
      <c r="L1478" s="17">
        <v>14.04</v>
      </c>
      <c r="M1478" s="5"/>
    </row>
    <row r="1479" spans="10:13" ht="12.75" hidden="1">
      <c r="J1479" s="5">
        <f t="shared" si="43"/>
        <v>0.08135685130593717</v>
      </c>
      <c r="K1479" s="14">
        <f t="shared" si="42"/>
        <v>0.0814</v>
      </c>
      <c r="L1479" s="17">
        <v>14.05</v>
      </c>
      <c r="M1479" s="5"/>
    </row>
    <row r="1480" spans="10:13" ht="12.75" hidden="1">
      <c r="J1480" s="5">
        <f t="shared" si="43"/>
        <v>0.08143644261997018</v>
      </c>
      <c r="K1480" s="14">
        <f t="shared" si="42"/>
        <v>0.0814</v>
      </c>
      <c r="L1480" s="17">
        <v>14.06</v>
      </c>
      <c r="M1480" s="5"/>
    </row>
    <row r="1481" spans="10:13" ht="12.75" hidden="1">
      <c r="J1481" s="5">
        <f t="shared" si="43"/>
        <v>0.08151609381914848</v>
      </c>
      <c r="K1481" s="14">
        <f t="shared" si="42"/>
        <v>0.0815</v>
      </c>
      <c r="L1481" s="17">
        <v>14.07</v>
      </c>
      <c r="M1481" s="5"/>
    </row>
    <row r="1482" spans="10:13" ht="12.75" hidden="1">
      <c r="J1482" s="5">
        <f t="shared" si="43"/>
        <v>0.08159580494012031</v>
      </c>
      <c r="K1482" s="14">
        <f t="shared" si="42"/>
        <v>0.0816</v>
      </c>
      <c r="L1482" s="17">
        <v>14.08</v>
      </c>
      <c r="M1482" s="5"/>
    </row>
    <row r="1483" spans="10:13" ht="12.75" hidden="1">
      <c r="J1483" s="5">
        <f t="shared" si="43"/>
        <v>0.08167557601955844</v>
      </c>
      <c r="K1483" s="14">
        <f aca="true" t="shared" si="44" ref="K1483:K1546">ROUND(J1483,4)</f>
        <v>0.0817</v>
      </c>
      <c r="L1483" s="17">
        <v>14.09</v>
      </c>
      <c r="M1483" s="5"/>
    </row>
    <row r="1484" spans="10:13" ht="12.75" hidden="1">
      <c r="J1484" s="5">
        <f aca="true" t="shared" si="45" ref="J1484:J1547">TAN(3.14*(20+L1484)/180)-((20+L1484)*3.14/180)</f>
        <v>0.08175540709416029</v>
      </c>
      <c r="K1484" s="14">
        <f t="shared" si="44"/>
        <v>0.0818</v>
      </c>
      <c r="L1484" s="17">
        <v>14.1</v>
      </c>
      <c r="M1484" s="5"/>
    </row>
    <row r="1485" spans="10:13" ht="12.75" hidden="1">
      <c r="J1485" s="5">
        <f t="shared" si="45"/>
        <v>0.08183529820064794</v>
      </c>
      <c r="K1485" s="14">
        <f t="shared" si="44"/>
        <v>0.0818</v>
      </c>
      <c r="L1485" s="17">
        <v>14.11</v>
      </c>
      <c r="M1485" s="5"/>
    </row>
    <row r="1486" spans="10:13" ht="12.75" hidden="1">
      <c r="J1486" s="5">
        <f t="shared" si="45"/>
        <v>0.08191524937576788</v>
      </c>
      <c r="K1486" s="14">
        <f t="shared" si="44"/>
        <v>0.0819</v>
      </c>
      <c r="L1486" s="17">
        <v>14.12</v>
      </c>
      <c r="M1486" s="5"/>
    </row>
    <row r="1487" spans="10:13" ht="12.75" hidden="1">
      <c r="J1487" s="5">
        <f t="shared" si="45"/>
        <v>0.08199526065629181</v>
      </c>
      <c r="K1487" s="14">
        <f t="shared" si="44"/>
        <v>0.082</v>
      </c>
      <c r="L1487" s="17">
        <v>14.13</v>
      </c>
      <c r="M1487" s="5"/>
    </row>
    <row r="1488" spans="10:13" ht="12.75" hidden="1">
      <c r="J1488" s="5">
        <f t="shared" si="45"/>
        <v>0.0820753320790154</v>
      </c>
      <c r="K1488" s="14">
        <f t="shared" si="44"/>
        <v>0.0821</v>
      </c>
      <c r="L1488" s="17">
        <v>14.14</v>
      </c>
      <c r="M1488" s="5"/>
    </row>
    <row r="1489" spans="10:13" ht="12.75" hidden="1">
      <c r="J1489" s="5">
        <f t="shared" si="45"/>
        <v>0.08215546368075965</v>
      </c>
      <c r="K1489" s="14">
        <f t="shared" si="44"/>
        <v>0.0822</v>
      </c>
      <c r="L1489" s="17">
        <v>14.15</v>
      </c>
      <c r="M1489" s="5"/>
    </row>
    <row r="1490" spans="10:13" ht="12.75" hidden="1">
      <c r="J1490" s="5">
        <f t="shared" si="45"/>
        <v>0.08223565549837009</v>
      </c>
      <c r="K1490" s="14">
        <f t="shared" si="44"/>
        <v>0.0822</v>
      </c>
      <c r="L1490" s="17">
        <v>14.16</v>
      </c>
      <c r="M1490" s="5"/>
    </row>
    <row r="1491" spans="10:13" ht="12.75" hidden="1">
      <c r="J1491" s="5">
        <f t="shared" si="45"/>
        <v>0.08231590756871687</v>
      </c>
      <c r="K1491" s="14">
        <f t="shared" si="44"/>
        <v>0.0823</v>
      </c>
      <c r="L1491" s="17">
        <v>14.17</v>
      </c>
      <c r="M1491" s="5"/>
    </row>
    <row r="1492" spans="10:13" ht="12.75" hidden="1">
      <c r="J1492" s="5">
        <f t="shared" si="45"/>
        <v>0.08239621992869506</v>
      </c>
      <c r="K1492" s="14">
        <f t="shared" si="44"/>
        <v>0.0824</v>
      </c>
      <c r="L1492" s="17">
        <v>14.18</v>
      </c>
      <c r="M1492" s="5"/>
    </row>
    <row r="1493" spans="10:13" ht="12.75" hidden="1">
      <c r="J1493" s="5">
        <f t="shared" si="45"/>
        <v>0.08247659261522444</v>
      </c>
      <c r="K1493" s="14">
        <f t="shared" si="44"/>
        <v>0.0825</v>
      </c>
      <c r="L1493" s="17">
        <v>14.19</v>
      </c>
      <c r="M1493" s="5"/>
    </row>
    <row r="1494" spans="10:13" ht="12.75" hidden="1">
      <c r="J1494" s="5">
        <f t="shared" si="45"/>
        <v>0.08255702566525003</v>
      </c>
      <c r="K1494" s="14">
        <f t="shared" si="44"/>
        <v>0.0826</v>
      </c>
      <c r="L1494" s="17">
        <v>14.2</v>
      </c>
      <c r="M1494" s="5"/>
    </row>
    <row r="1495" spans="10:13" ht="12.75" hidden="1">
      <c r="J1495" s="5">
        <f t="shared" si="45"/>
        <v>0.08263751911574102</v>
      </c>
      <c r="K1495" s="14">
        <f t="shared" si="44"/>
        <v>0.0826</v>
      </c>
      <c r="L1495" s="17">
        <v>14.21</v>
      </c>
      <c r="M1495" s="5"/>
    </row>
    <row r="1496" spans="10:13" ht="12.75" hidden="1">
      <c r="J1496" s="5">
        <f t="shared" si="45"/>
        <v>0.08271807300369205</v>
      </c>
      <c r="K1496" s="14">
        <f t="shared" si="44"/>
        <v>0.0827</v>
      </c>
      <c r="L1496" s="17">
        <v>14.22</v>
      </c>
      <c r="M1496" s="5"/>
    </row>
    <row r="1497" spans="10:13" ht="12.75" hidden="1">
      <c r="J1497" s="5">
        <f t="shared" si="45"/>
        <v>0.0827986873661225</v>
      </c>
      <c r="K1497" s="14">
        <f t="shared" si="44"/>
        <v>0.0828</v>
      </c>
      <c r="L1497" s="17">
        <v>14.23</v>
      </c>
      <c r="M1497" s="5"/>
    </row>
    <row r="1498" spans="10:13" ht="12.75" hidden="1">
      <c r="J1498" s="5">
        <f t="shared" si="45"/>
        <v>0.08287936224007642</v>
      </c>
      <c r="K1498" s="14">
        <f t="shared" si="44"/>
        <v>0.0829</v>
      </c>
      <c r="L1498" s="17">
        <v>14.24</v>
      </c>
      <c r="M1498" s="5"/>
    </row>
    <row r="1499" spans="10:13" ht="12.75" hidden="1">
      <c r="J1499" s="5">
        <f t="shared" si="45"/>
        <v>0.08296009766262313</v>
      </c>
      <c r="K1499" s="14">
        <f t="shared" si="44"/>
        <v>0.083</v>
      </c>
      <c r="L1499" s="17">
        <v>14.25</v>
      </c>
      <c r="M1499" s="5"/>
    </row>
    <row r="1500" spans="10:13" ht="12.75" hidden="1">
      <c r="J1500" s="5">
        <f t="shared" si="45"/>
        <v>0.08304089367085676</v>
      </c>
      <c r="K1500" s="14">
        <f t="shared" si="44"/>
        <v>0.083</v>
      </c>
      <c r="L1500" s="17">
        <v>14.26</v>
      </c>
      <c r="M1500" s="5"/>
    </row>
    <row r="1501" spans="10:13" ht="12.75" hidden="1">
      <c r="J1501" s="5">
        <f t="shared" si="45"/>
        <v>0.08312175030189661</v>
      </c>
      <c r="K1501" s="14">
        <f t="shared" si="44"/>
        <v>0.0831</v>
      </c>
      <c r="L1501" s="17">
        <v>14.27</v>
      </c>
      <c r="M1501" s="5"/>
    </row>
    <row r="1502" spans="10:13" ht="12.75" hidden="1">
      <c r="J1502" s="5">
        <f t="shared" si="45"/>
        <v>0.08320266759288675</v>
      </c>
      <c r="K1502" s="14">
        <f t="shared" si="44"/>
        <v>0.0832</v>
      </c>
      <c r="L1502" s="17">
        <v>14.28</v>
      </c>
      <c r="M1502" s="5"/>
    </row>
    <row r="1503" spans="10:13" ht="12.75" hidden="1">
      <c r="J1503" s="5">
        <f t="shared" si="45"/>
        <v>0.08328364558099643</v>
      </c>
      <c r="K1503" s="14">
        <f t="shared" si="44"/>
        <v>0.0833</v>
      </c>
      <c r="L1503" s="17">
        <v>14.29</v>
      </c>
      <c r="M1503" s="5"/>
    </row>
    <row r="1504" spans="10:13" ht="12.75" hidden="1">
      <c r="J1504" s="5">
        <f t="shared" si="45"/>
        <v>0.08336468430341981</v>
      </c>
      <c r="K1504" s="14">
        <f t="shared" si="44"/>
        <v>0.0834</v>
      </c>
      <c r="L1504" s="17">
        <v>14.3</v>
      </c>
      <c r="M1504" s="5"/>
    </row>
    <row r="1505" spans="10:13" ht="12.75" hidden="1">
      <c r="J1505" s="5">
        <f t="shared" si="45"/>
        <v>0.08344578379737644</v>
      </c>
      <c r="K1505" s="14">
        <f t="shared" si="44"/>
        <v>0.0834</v>
      </c>
      <c r="L1505" s="17">
        <v>14.31</v>
      </c>
      <c r="M1505" s="5"/>
    </row>
    <row r="1506" spans="10:13" ht="12.75" hidden="1">
      <c r="J1506" s="5">
        <f t="shared" si="45"/>
        <v>0.08352694410011074</v>
      </c>
      <c r="K1506" s="14">
        <f t="shared" si="44"/>
        <v>0.0835</v>
      </c>
      <c r="L1506" s="17">
        <v>14.32</v>
      </c>
      <c r="M1506" s="5"/>
    </row>
    <row r="1507" spans="10:13" ht="12.75" hidden="1">
      <c r="J1507" s="5">
        <f t="shared" si="45"/>
        <v>0.08360816524889225</v>
      </c>
      <c r="K1507" s="14">
        <f t="shared" si="44"/>
        <v>0.0836</v>
      </c>
      <c r="L1507" s="17">
        <v>14.33</v>
      </c>
      <c r="M1507" s="5"/>
    </row>
    <row r="1508" spans="10:13" ht="12.75" hidden="1">
      <c r="J1508" s="5">
        <f t="shared" si="45"/>
        <v>0.0836894472810159</v>
      </c>
      <c r="K1508" s="14">
        <f t="shared" si="44"/>
        <v>0.0837</v>
      </c>
      <c r="L1508" s="17">
        <v>14.34</v>
      </c>
      <c r="M1508" s="5"/>
    </row>
    <row r="1509" spans="10:13" ht="12.75" hidden="1">
      <c r="J1509" s="5">
        <f t="shared" si="45"/>
        <v>0.0837707902338014</v>
      </c>
      <c r="K1509" s="14">
        <f t="shared" si="44"/>
        <v>0.0838</v>
      </c>
      <c r="L1509" s="17">
        <v>14.35</v>
      </c>
      <c r="M1509" s="5"/>
    </row>
    <row r="1510" spans="10:13" ht="12.75" hidden="1">
      <c r="J1510" s="5">
        <f t="shared" si="45"/>
        <v>0.083852194144594</v>
      </c>
      <c r="K1510" s="14">
        <f t="shared" si="44"/>
        <v>0.0839</v>
      </c>
      <c r="L1510" s="17">
        <v>14.36</v>
      </c>
      <c r="M1510" s="5"/>
    </row>
    <row r="1511" spans="10:13" ht="12.75" hidden="1">
      <c r="J1511" s="5">
        <f t="shared" si="45"/>
        <v>0.083933659050764</v>
      </c>
      <c r="K1511" s="14">
        <f t="shared" si="44"/>
        <v>0.0839</v>
      </c>
      <c r="L1511" s="17">
        <v>14.37</v>
      </c>
      <c r="M1511" s="5"/>
    </row>
    <row r="1512" spans="10:13" ht="12.75" hidden="1">
      <c r="J1512" s="5">
        <f t="shared" si="45"/>
        <v>0.08401518498970717</v>
      </c>
      <c r="K1512" s="14">
        <f t="shared" si="44"/>
        <v>0.084</v>
      </c>
      <c r="L1512" s="17">
        <v>14.38</v>
      </c>
      <c r="M1512" s="5"/>
    </row>
    <row r="1513" spans="10:13" ht="12.75" hidden="1">
      <c r="J1513" s="5">
        <f t="shared" si="45"/>
        <v>0.08409677199884413</v>
      </c>
      <c r="K1513" s="14">
        <f t="shared" si="44"/>
        <v>0.0841</v>
      </c>
      <c r="L1513" s="17">
        <v>14.39</v>
      </c>
      <c r="M1513" s="5"/>
    </row>
    <row r="1514" spans="10:13" ht="12.75" hidden="1">
      <c r="J1514" s="5">
        <f t="shared" si="45"/>
        <v>0.08417842011562138</v>
      </c>
      <c r="K1514" s="14">
        <f t="shared" si="44"/>
        <v>0.0842</v>
      </c>
      <c r="L1514" s="17">
        <v>14.4</v>
      </c>
      <c r="M1514" s="5"/>
    </row>
    <row r="1515" spans="10:13" ht="12.75" hidden="1">
      <c r="J1515" s="5">
        <f t="shared" si="45"/>
        <v>0.08426012937751004</v>
      </c>
      <c r="K1515" s="14">
        <f t="shared" si="44"/>
        <v>0.0843</v>
      </c>
      <c r="L1515" s="17">
        <v>14.41</v>
      </c>
      <c r="M1515" s="5"/>
    </row>
    <row r="1516" spans="10:13" ht="12.75" hidden="1">
      <c r="J1516" s="5">
        <f t="shared" si="45"/>
        <v>0.08434189982200735</v>
      </c>
      <c r="K1516" s="14">
        <f t="shared" si="44"/>
        <v>0.0843</v>
      </c>
      <c r="L1516" s="17">
        <v>14.42</v>
      </c>
      <c r="M1516" s="5"/>
    </row>
    <row r="1517" spans="10:13" ht="12.75" hidden="1">
      <c r="J1517" s="5">
        <f t="shared" si="45"/>
        <v>0.08442373148663518</v>
      </c>
      <c r="K1517" s="14">
        <f t="shared" si="44"/>
        <v>0.0844</v>
      </c>
      <c r="L1517" s="17">
        <v>14.43</v>
      </c>
      <c r="M1517" s="5"/>
    </row>
    <row r="1518" spans="10:13" ht="12.75" hidden="1">
      <c r="J1518" s="5">
        <f t="shared" si="45"/>
        <v>0.08450562440894116</v>
      </c>
      <c r="K1518" s="14">
        <f t="shared" si="44"/>
        <v>0.0845</v>
      </c>
      <c r="L1518" s="17">
        <v>14.44</v>
      </c>
      <c r="M1518" s="5"/>
    </row>
    <row r="1519" spans="10:13" ht="12.75" hidden="1">
      <c r="J1519" s="5">
        <f t="shared" si="45"/>
        <v>0.08458757862649835</v>
      </c>
      <c r="K1519" s="14">
        <f t="shared" si="44"/>
        <v>0.0846</v>
      </c>
      <c r="L1519" s="17">
        <v>14.45</v>
      </c>
      <c r="M1519" s="5"/>
    </row>
    <row r="1520" spans="10:13" ht="12.75" hidden="1">
      <c r="J1520" s="5">
        <f t="shared" si="45"/>
        <v>0.08466959417690523</v>
      </c>
      <c r="K1520" s="14">
        <f t="shared" si="44"/>
        <v>0.0847</v>
      </c>
      <c r="L1520" s="17">
        <v>14.46</v>
      </c>
      <c r="M1520" s="5"/>
    </row>
    <row r="1521" spans="10:13" ht="12.75" hidden="1">
      <c r="J1521" s="5">
        <f t="shared" si="45"/>
        <v>0.08475167109778559</v>
      </c>
      <c r="K1521" s="14">
        <f t="shared" si="44"/>
        <v>0.0848</v>
      </c>
      <c r="L1521" s="17">
        <v>14.47</v>
      </c>
      <c r="M1521" s="5"/>
    </row>
    <row r="1522" spans="10:13" ht="12.75" hidden="1">
      <c r="J1522" s="5">
        <f t="shared" si="45"/>
        <v>0.08483380942678875</v>
      </c>
      <c r="K1522" s="14">
        <f t="shared" si="44"/>
        <v>0.0848</v>
      </c>
      <c r="L1522" s="17">
        <v>14.48</v>
      </c>
      <c r="M1522" s="5"/>
    </row>
    <row r="1523" spans="10:13" ht="12.75" hidden="1">
      <c r="J1523" s="5">
        <f t="shared" si="45"/>
        <v>0.0849160092015897</v>
      </c>
      <c r="K1523" s="14">
        <f t="shared" si="44"/>
        <v>0.0849</v>
      </c>
      <c r="L1523" s="17">
        <v>14.49</v>
      </c>
      <c r="M1523" s="5"/>
    </row>
    <row r="1524" spans="10:13" ht="12.75" hidden="1">
      <c r="J1524" s="5">
        <f t="shared" si="45"/>
        <v>0.08499827045988873</v>
      </c>
      <c r="K1524" s="14">
        <f t="shared" si="44"/>
        <v>0.085</v>
      </c>
      <c r="L1524" s="17">
        <v>14.5</v>
      </c>
      <c r="M1524" s="5"/>
    </row>
    <row r="1525" spans="10:13" ht="12.75" hidden="1">
      <c r="J1525" s="5">
        <f t="shared" si="45"/>
        <v>0.08508059323941186</v>
      </c>
      <c r="K1525" s="14">
        <f t="shared" si="44"/>
        <v>0.0851</v>
      </c>
      <c r="L1525" s="17">
        <v>14.51</v>
      </c>
      <c r="M1525" s="5"/>
    </row>
    <row r="1526" spans="10:13" ht="12.75" hidden="1">
      <c r="J1526" s="5">
        <f t="shared" si="45"/>
        <v>0.08516297757791047</v>
      </c>
      <c r="K1526" s="14">
        <f t="shared" si="44"/>
        <v>0.0852</v>
      </c>
      <c r="L1526" s="17">
        <v>14.52</v>
      </c>
      <c r="M1526" s="5"/>
    </row>
    <row r="1527" spans="10:13" ht="12.75" hidden="1">
      <c r="J1527" s="5">
        <f t="shared" si="45"/>
        <v>0.085245423513162</v>
      </c>
      <c r="K1527" s="14">
        <f t="shared" si="44"/>
        <v>0.0852</v>
      </c>
      <c r="L1527" s="17">
        <v>14.53</v>
      </c>
      <c r="M1527" s="5"/>
    </row>
    <row r="1528" spans="10:13" ht="12.75" hidden="1">
      <c r="J1528" s="5">
        <f t="shared" si="45"/>
        <v>0.08532793108296877</v>
      </c>
      <c r="K1528" s="14">
        <f t="shared" si="44"/>
        <v>0.0853</v>
      </c>
      <c r="L1528" s="17">
        <v>14.54</v>
      </c>
      <c r="M1528" s="5"/>
    </row>
    <row r="1529" spans="10:13" ht="12.75" hidden="1">
      <c r="J1529" s="5">
        <f t="shared" si="45"/>
        <v>0.0854105003251594</v>
      </c>
      <c r="K1529" s="14">
        <f t="shared" si="44"/>
        <v>0.0854</v>
      </c>
      <c r="L1529" s="17">
        <v>14.55</v>
      </c>
      <c r="M1529" s="5"/>
    </row>
    <row r="1530" spans="10:13" ht="12.75" hidden="1">
      <c r="J1530" s="5">
        <f t="shared" si="45"/>
        <v>0.08549313127758806</v>
      </c>
      <c r="K1530" s="14">
        <f t="shared" si="44"/>
        <v>0.0855</v>
      </c>
      <c r="L1530" s="17">
        <v>14.56</v>
      </c>
      <c r="M1530" s="5"/>
    </row>
    <row r="1531" spans="10:13" ht="12.75" hidden="1">
      <c r="J1531" s="5">
        <f t="shared" si="45"/>
        <v>0.08557582397813435</v>
      </c>
      <c r="K1531" s="14">
        <f t="shared" si="44"/>
        <v>0.0856</v>
      </c>
      <c r="L1531" s="17">
        <v>14.57</v>
      </c>
      <c r="M1531" s="5"/>
    </row>
    <row r="1532" spans="10:13" ht="12.75" hidden="1">
      <c r="J1532" s="5">
        <f t="shared" si="45"/>
        <v>0.0856585784647037</v>
      </c>
      <c r="K1532" s="14">
        <f t="shared" si="44"/>
        <v>0.0857</v>
      </c>
      <c r="L1532" s="17">
        <v>14.58</v>
      </c>
      <c r="M1532" s="5"/>
    </row>
    <row r="1533" spans="10:13" ht="12.75" hidden="1">
      <c r="J1533" s="5">
        <f t="shared" si="45"/>
        <v>0.08574139477522746</v>
      </c>
      <c r="K1533" s="14">
        <f t="shared" si="44"/>
        <v>0.0857</v>
      </c>
      <c r="L1533" s="17">
        <v>14.59</v>
      </c>
      <c r="M1533" s="5"/>
    </row>
    <row r="1534" spans="10:13" ht="12.75" hidden="1">
      <c r="J1534" s="5">
        <f t="shared" si="45"/>
        <v>0.08582427294766237</v>
      </c>
      <c r="K1534" s="14">
        <f t="shared" si="44"/>
        <v>0.0858</v>
      </c>
      <c r="L1534" s="17">
        <v>14.6</v>
      </c>
      <c r="M1534" s="5"/>
    </row>
    <row r="1535" spans="10:13" ht="12.75" hidden="1">
      <c r="J1535" s="5">
        <f t="shared" si="45"/>
        <v>0.08590721301999149</v>
      </c>
      <c r="K1535" s="14">
        <f t="shared" si="44"/>
        <v>0.0859</v>
      </c>
      <c r="L1535" s="17">
        <v>14.61</v>
      </c>
      <c r="M1535" s="5"/>
    </row>
    <row r="1536" spans="10:13" ht="12.75" hidden="1">
      <c r="J1536" s="5">
        <f t="shared" si="45"/>
        <v>0.0859902150302232</v>
      </c>
      <c r="K1536" s="14">
        <f t="shared" si="44"/>
        <v>0.086</v>
      </c>
      <c r="L1536" s="17">
        <v>14.62</v>
      </c>
      <c r="M1536" s="5"/>
    </row>
    <row r="1537" spans="10:13" ht="12.75" hidden="1">
      <c r="J1537" s="5">
        <f t="shared" si="45"/>
        <v>0.08607327901639195</v>
      </c>
      <c r="K1537" s="14">
        <f t="shared" si="44"/>
        <v>0.0861</v>
      </c>
      <c r="L1537" s="17">
        <v>14.63</v>
      </c>
      <c r="M1537" s="5"/>
    </row>
    <row r="1538" spans="10:13" ht="12.75" hidden="1">
      <c r="J1538" s="5">
        <f t="shared" si="45"/>
        <v>0.08615640501655797</v>
      </c>
      <c r="K1538" s="14">
        <f t="shared" si="44"/>
        <v>0.0862</v>
      </c>
      <c r="L1538" s="17">
        <v>14.64</v>
      </c>
      <c r="M1538" s="5"/>
    </row>
    <row r="1539" spans="10:13" ht="12.75" hidden="1">
      <c r="J1539" s="5">
        <f t="shared" si="45"/>
        <v>0.08623959306880757</v>
      </c>
      <c r="K1539" s="14">
        <f t="shared" si="44"/>
        <v>0.0862</v>
      </c>
      <c r="L1539" s="17">
        <v>14.65</v>
      </c>
      <c r="M1539" s="5"/>
    </row>
    <row r="1540" spans="10:13" ht="12.75" hidden="1">
      <c r="J1540" s="5">
        <f t="shared" si="45"/>
        <v>0.08632284321125261</v>
      </c>
      <c r="K1540" s="14">
        <f t="shared" si="44"/>
        <v>0.0863</v>
      </c>
      <c r="L1540" s="17">
        <v>14.66</v>
      </c>
      <c r="M1540" s="5"/>
    </row>
    <row r="1541" spans="10:13" ht="12.75" hidden="1">
      <c r="J1541" s="5">
        <f t="shared" si="45"/>
        <v>0.08640615548203134</v>
      </c>
      <c r="K1541" s="14">
        <f t="shared" si="44"/>
        <v>0.0864</v>
      </c>
      <c r="L1541" s="17">
        <v>14.67</v>
      </c>
      <c r="M1541" s="5"/>
    </row>
    <row r="1542" spans="10:13" ht="12.75" hidden="1">
      <c r="J1542" s="5">
        <f t="shared" si="45"/>
        <v>0.08648952991930747</v>
      </c>
      <c r="K1542" s="14">
        <f t="shared" si="44"/>
        <v>0.0865</v>
      </c>
      <c r="L1542" s="17">
        <v>14.68</v>
      </c>
      <c r="M1542" s="5"/>
    </row>
    <row r="1543" spans="10:13" ht="12.75" hidden="1">
      <c r="J1543" s="5">
        <f t="shared" si="45"/>
        <v>0.086572966561271</v>
      </c>
      <c r="K1543" s="14">
        <f t="shared" si="44"/>
        <v>0.0866</v>
      </c>
      <c r="L1543" s="17">
        <v>14.69</v>
      </c>
      <c r="M1543" s="5"/>
    </row>
    <row r="1544" spans="10:13" ht="12.75" hidden="1">
      <c r="J1544" s="5">
        <f t="shared" si="45"/>
        <v>0.08665646544613803</v>
      </c>
      <c r="K1544" s="14">
        <f t="shared" si="44"/>
        <v>0.0867</v>
      </c>
      <c r="L1544" s="17">
        <v>14.7</v>
      </c>
      <c r="M1544" s="5"/>
    </row>
    <row r="1545" spans="10:13" ht="12.75" hidden="1">
      <c r="J1545" s="5">
        <f t="shared" si="45"/>
        <v>0.08674002661215019</v>
      </c>
      <c r="K1545" s="14">
        <f t="shared" si="44"/>
        <v>0.0867</v>
      </c>
      <c r="L1545" s="17">
        <v>14.71</v>
      </c>
      <c r="M1545" s="5"/>
    </row>
    <row r="1546" spans="10:13" ht="12.75" hidden="1">
      <c r="J1546" s="5">
        <f t="shared" si="45"/>
        <v>0.08682365009757587</v>
      </c>
      <c r="K1546" s="14">
        <f t="shared" si="44"/>
        <v>0.0868</v>
      </c>
      <c r="L1546" s="17">
        <v>14.72</v>
      </c>
      <c r="M1546" s="5"/>
    </row>
    <row r="1547" spans="10:13" ht="12.75" hidden="1">
      <c r="J1547" s="5">
        <f t="shared" si="45"/>
        <v>0.08690733594070899</v>
      </c>
      <c r="K1547" s="14">
        <f aca="true" t="shared" si="46" ref="K1547:K1610">ROUND(J1547,4)</f>
        <v>0.0869</v>
      </c>
      <c r="L1547" s="17">
        <v>14.73</v>
      </c>
      <c r="M1547" s="5"/>
    </row>
    <row r="1548" spans="10:13" ht="12.75" hidden="1">
      <c r="J1548" s="5">
        <f aca="true" t="shared" si="47" ref="J1548:J1611">TAN(3.14*(20+L1548)/180)-((20+L1548)*3.14/180)</f>
        <v>0.08699108417986956</v>
      </c>
      <c r="K1548" s="14">
        <f t="shared" si="46"/>
        <v>0.087</v>
      </c>
      <c r="L1548" s="17">
        <v>14.74</v>
      </c>
      <c r="M1548" s="5"/>
    </row>
    <row r="1549" spans="10:13" ht="12.75" hidden="1">
      <c r="J1549" s="5">
        <f t="shared" si="47"/>
        <v>0.08707489485340425</v>
      </c>
      <c r="K1549" s="14">
        <f t="shared" si="46"/>
        <v>0.0871</v>
      </c>
      <c r="L1549" s="17">
        <v>14.75</v>
      </c>
      <c r="M1549" s="5"/>
    </row>
    <row r="1550" spans="10:13" ht="12.75" hidden="1">
      <c r="J1550" s="5">
        <f t="shared" si="47"/>
        <v>0.08715876799968536</v>
      </c>
      <c r="K1550" s="14">
        <f t="shared" si="46"/>
        <v>0.0872</v>
      </c>
      <c r="L1550" s="17">
        <v>14.76</v>
      </c>
      <c r="M1550" s="5"/>
    </row>
    <row r="1551" spans="10:13" ht="12.75" hidden="1">
      <c r="J1551" s="5">
        <f t="shared" si="47"/>
        <v>0.08724270365711151</v>
      </c>
      <c r="K1551" s="14">
        <f t="shared" si="46"/>
        <v>0.0872</v>
      </c>
      <c r="L1551" s="17">
        <v>14.77</v>
      </c>
      <c r="M1551" s="5"/>
    </row>
    <row r="1552" spans="10:13" ht="12.75" hidden="1">
      <c r="J1552" s="5">
        <f t="shared" si="47"/>
        <v>0.08732670186410751</v>
      </c>
      <c r="K1552" s="14">
        <f t="shared" si="46"/>
        <v>0.0873</v>
      </c>
      <c r="L1552" s="17">
        <v>14.78</v>
      </c>
      <c r="M1552" s="5"/>
    </row>
    <row r="1553" spans="10:13" ht="12.75" hidden="1">
      <c r="J1553" s="5">
        <f t="shared" si="47"/>
        <v>0.08741076265912462</v>
      </c>
      <c r="K1553" s="14">
        <f t="shared" si="46"/>
        <v>0.0874</v>
      </c>
      <c r="L1553" s="17">
        <v>14.79</v>
      </c>
      <c r="M1553" s="5"/>
    </row>
    <row r="1554" spans="10:13" ht="12.75" hidden="1">
      <c r="J1554" s="5">
        <f t="shared" si="47"/>
        <v>0.08749488608063982</v>
      </c>
      <c r="K1554" s="14">
        <f t="shared" si="46"/>
        <v>0.0875</v>
      </c>
      <c r="L1554" s="17">
        <v>14.8</v>
      </c>
      <c r="M1554" s="5"/>
    </row>
    <row r="1555" spans="10:13" ht="12.75" hidden="1">
      <c r="J1555" s="5">
        <f t="shared" si="47"/>
        <v>0.08757907216715699</v>
      </c>
      <c r="K1555" s="14">
        <f t="shared" si="46"/>
        <v>0.0876</v>
      </c>
      <c r="L1555" s="17">
        <v>14.81</v>
      </c>
      <c r="M1555" s="5"/>
    </row>
    <row r="1556" spans="10:13" ht="12.75" hidden="1">
      <c r="J1556" s="5">
        <f t="shared" si="47"/>
        <v>0.08766332095720586</v>
      </c>
      <c r="K1556" s="14">
        <f t="shared" si="46"/>
        <v>0.0877</v>
      </c>
      <c r="L1556" s="17">
        <v>14.82</v>
      </c>
      <c r="M1556" s="5"/>
    </row>
    <row r="1557" spans="10:13" ht="12.75" hidden="1">
      <c r="J1557" s="5">
        <f t="shared" si="47"/>
        <v>0.0877476324893427</v>
      </c>
      <c r="K1557" s="14">
        <f t="shared" si="46"/>
        <v>0.0877</v>
      </c>
      <c r="L1557" s="17">
        <v>14.83</v>
      </c>
      <c r="M1557" s="5"/>
    </row>
    <row r="1558" spans="10:13" ht="12.75" hidden="1">
      <c r="J1558" s="5">
        <f t="shared" si="47"/>
        <v>0.08783200680214998</v>
      </c>
      <c r="K1558" s="14">
        <f t="shared" si="46"/>
        <v>0.0878</v>
      </c>
      <c r="L1558" s="17">
        <v>14.84</v>
      </c>
      <c r="M1558" s="5"/>
    </row>
    <row r="1559" spans="10:13" ht="12.75" hidden="1">
      <c r="J1559" s="5">
        <f t="shared" si="47"/>
        <v>0.08791644393423659</v>
      </c>
      <c r="K1559" s="14">
        <f t="shared" si="46"/>
        <v>0.0879</v>
      </c>
      <c r="L1559" s="17">
        <v>14.85</v>
      </c>
      <c r="M1559" s="5"/>
    </row>
    <row r="1560" spans="10:13" ht="12.75" hidden="1">
      <c r="J1560" s="5">
        <f t="shared" si="47"/>
        <v>0.08800094392423785</v>
      </c>
      <c r="K1560" s="14">
        <f t="shared" si="46"/>
        <v>0.088</v>
      </c>
      <c r="L1560" s="17">
        <v>14.86</v>
      </c>
      <c r="M1560" s="5"/>
    </row>
    <row r="1561" spans="10:13" ht="12.75" hidden="1">
      <c r="J1561" s="5">
        <f t="shared" si="47"/>
        <v>0.0880855068108155</v>
      </c>
      <c r="K1561" s="14">
        <f t="shared" si="46"/>
        <v>0.0881</v>
      </c>
      <c r="L1561" s="17">
        <v>14.87</v>
      </c>
      <c r="M1561" s="5"/>
    </row>
    <row r="1562" spans="10:13" ht="12.75" hidden="1">
      <c r="J1562" s="5">
        <f t="shared" si="47"/>
        <v>0.08817013263265783</v>
      </c>
      <c r="K1562" s="14">
        <f t="shared" si="46"/>
        <v>0.0882</v>
      </c>
      <c r="L1562" s="17">
        <v>14.88</v>
      </c>
      <c r="M1562" s="5"/>
    </row>
    <row r="1563" spans="10:13" ht="12.75" hidden="1">
      <c r="J1563" s="5">
        <f t="shared" si="47"/>
        <v>0.08825482142847907</v>
      </c>
      <c r="K1563" s="14">
        <f t="shared" si="46"/>
        <v>0.0883</v>
      </c>
      <c r="L1563" s="17">
        <v>14.89</v>
      </c>
      <c r="M1563" s="5"/>
    </row>
    <row r="1564" spans="10:13" ht="12.75" hidden="1">
      <c r="J1564" s="5">
        <f t="shared" si="47"/>
        <v>0.08833957323702069</v>
      </c>
      <c r="K1564" s="14">
        <f t="shared" si="46"/>
        <v>0.0883</v>
      </c>
      <c r="L1564" s="17">
        <v>14.9</v>
      </c>
      <c r="M1564" s="5"/>
    </row>
    <row r="1565" spans="10:13" ht="12.75" hidden="1">
      <c r="J1565" s="5">
        <f t="shared" si="47"/>
        <v>0.08842438809705011</v>
      </c>
      <c r="K1565" s="14">
        <f t="shared" si="46"/>
        <v>0.0884</v>
      </c>
      <c r="L1565" s="17">
        <v>14.91</v>
      </c>
      <c r="M1565" s="5"/>
    </row>
    <row r="1566" spans="10:13" ht="12.75" hidden="1">
      <c r="J1566" s="5">
        <f t="shared" si="47"/>
        <v>0.08850926604736176</v>
      </c>
      <c r="K1566" s="14">
        <f t="shared" si="46"/>
        <v>0.0885</v>
      </c>
      <c r="L1566" s="17">
        <v>14.92</v>
      </c>
      <c r="M1566" s="5"/>
    </row>
    <row r="1567" spans="10:13" ht="12.75" hidden="1">
      <c r="J1567" s="5">
        <f t="shared" si="47"/>
        <v>0.08859420712677613</v>
      </c>
      <c r="K1567" s="14">
        <f t="shared" si="46"/>
        <v>0.0886</v>
      </c>
      <c r="L1567" s="17">
        <v>14.93</v>
      </c>
      <c r="M1567" s="5"/>
    </row>
    <row r="1568" spans="10:13" ht="12.75" hidden="1">
      <c r="J1568" s="5">
        <f t="shared" si="47"/>
        <v>0.08867921137414059</v>
      </c>
      <c r="K1568" s="14">
        <f t="shared" si="46"/>
        <v>0.0887</v>
      </c>
      <c r="L1568" s="17">
        <v>14.94</v>
      </c>
      <c r="M1568" s="5"/>
    </row>
    <row r="1569" spans="10:13" ht="12.75" hidden="1">
      <c r="J1569" s="5">
        <f t="shared" si="47"/>
        <v>0.08876427882832916</v>
      </c>
      <c r="K1569" s="14">
        <f t="shared" si="46"/>
        <v>0.0888</v>
      </c>
      <c r="L1569" s="17">
        <v>14.95</v>
      </c>
      <c r="M1569" s="5"/>
    </row>
    <row r="1570" spans="10:13" ht="12.75" hidden="1">
      <c r="J1570" s="5">
        <f t="shared" si="47"/>
        <v>0.08884940952824238</v>
      </c>
      <c r="K1570" s="14">
        <f t="shared" si="46"/>
        <v>0.0888</v>
      </c>
      <c r="L1570" s="17">
        <v>14.96</v>
      </c>
      <c r="M1570" s="5"/>
    </row>
    <row r="1571" spans="10:13" ht="12.75" hidden="1">
      <c r="J1571" s="5">
        <f t="shared" si="47"/>
        <v>0.08893460351280735</v>
      </c>
      <c r="K1571" s="14">
        <f t="shared" si="46"/>
        <v>0.0889</v>
      </c>
      <c r="L1571" s="17">
        <v>14.97</v>
      </c>
      <c r="M1571" s="5"/>
    </row>
    <row r="1572" spans="10:13" ht="12.75" hidden="1">
      <c r="J1572" s="5">
        <f t="shared" si="47"/>
        <v>0.08901986082097824</v>
      </c>
      <c r="K1572" s="14">
        <f t="shared" si="46"/>
        <v>0.089</v>
      </c>
      <c r="L1572" s="17">
        <v>14.98</v>
      </c>
      <c r="M1572" s="5"/>
    </row>
    <row r="1573" spans="10:13" ht="12.75" hidden="1">
      <c r="J1573" s="5">
        <f t="shared" si="47"/>
        <v>0.08910518149173552</v>
      </c>
      <c r="K1573" s="14">
        <f t="shared" si="46"/>
        <v>0.0891</v>
      </c>
      <c r="L1573" s="17">
        <v>14.99</v>
      </c>
      <c r="M1573" s="5"/>
    </row>
    <row r="1574" spans="10:13" ht="12.75" hidden="1">
      <c r="J1574" s="5">
        <f t="shared" si="47"/>
        <v>0.08919056556408667</v>
      </c>
      <c r="K1574" s="14">
        <f t="shared" si="46"/>
        <v>0.0892</v>
      </c>
      <c r="L1574" s="17">
        <v>15</v>
      </c>
      <c r="M1574" s="5"/>
    </row>
    <row r="1575" spans="10:13" ht="12.75" hidden="1">
      <c r="J1575" s="5">
        <f t="shared" si="47"/>
        <v>0.08927601307706567</v>
      </c>
      <c r="K1575" s="14">
        <f t="shared" si="46"/>
        <v>0.0893</v>
      </c>
      <c r="L1575" s="17">
        <v>15.01</v>
      </c>
      <c r="M1575" s="5"/>
    </row>
    <row r="1576" spans="10:13" ht="12.75" hidden="1">
      <c r="J1576" s="5">
        <f t="shared" si="47"/>
        <v>0.08936152406973363</v>
      </c>
      <c r="K1576" s="14">
        <f t="shared" si="46"/>
        <v>0.0894</v>
      </c>
      <c r="L1576" s="17">
        <v>15.02</v>
      </c>
      <c r="M1576" s="5"/>
    </row>
    <row r="1577" spans="10:13" ht="12.75" hidden="1">
      <c r="J1577" s="5">
        <f t="shared" si="47"/>
        <v>0.08944709858117827</v>
      </c>
      <c r="K1577" s="14">
        <f t="shared" si="46"/>
        <v>0.0894</v>
      </c>
      <c r="L1577" s="17">
        <v>15.03</v>
      </c>
      <c r="M1577" s="5"/>
    </row>
    <row r="1578" spans="10:13" ht="12.75" hidden="1">
      <c r="J1578" s="5">
        <f t="shared" si="47"/>
        <v>0.08953273665051409</v>
      </c>
      <c r="K1578" s="14">
        <f t="shared" si="46"/>
        <v>0.0895</v>
      </c>
      <c r="L1578" s="17">
        <v>15.04</v>
      </c>
      <c r="M1578" s="5"/>
    </row>
    <row r="1579" spans="10:13" ht="12.75" hidden="1">
      <c r="J1579" s="5">
        <f t="shared" si="47"/>
        <v>0.08961843831688254</v>
      </c>
      <c r="K1579" s="14">
        <f t="shared" si="46"/>
        <v>0.0896</v>
      </c>
      <c r="L1579" s="17">
        <v>15.05</v>
      </c>
      <c r="M1579" s="5"/>
    </row>
    <row r="1580" spans="10:13" ht="12.75" hidden="1">
      <c r="J1580" s="5">
        <f t="shared" si="47"/>
        <v>0.08970420361945197</v>
      </c>
      <c r="K1580" s="14">
        <f t="shared" si="46"/>
        <v>0.0897</v>
      </c>
      <c r="L1580" s="17">
        <v>15.06</v>
      </c>
      <c r="M1580" s="5"/>
    </row>
    <row r="1581" spans="10:13" ht="12.75" hidden="1">
      <c r="J1581" s="5">
        <f t="shared" si="47"/>
        <v>0.08979003259741769</v>
      </c>
      <c r="K1581" s="14">
        <f t="shared" si="46"/>
        <v>0.0898</v>
      </c>
      <c r="L1581" s="17">
        <v>15.07</v>
      </c>
      <c r="M1581" s="5"/>
    </row>
    <row r="1582" spans="10:13" ht="12.75" hidden="1">
      <c r="J1582" s="5">
        <f t="shared" si="47"/>
        <v>0.08987592529000177</v>
      </c>
      <c r="K1582" s="14">
        <f t="shared" si="46"/>
        <v>0.0899</v>
      </c>
      <c r="L1582" s="17">
        <v>15.08</v>
      </c>
      <c r="M1582" s="5"/>
    </row>
    <row r="1583" spans="10:13" ht="12.75" hidden="1">
      <c r="J1583" s="5">
        <f t="shared" si="47"/>
        <v>0.08996188173645359</v>
      </c>
      <c r="K1583" s="14">
        <f t="shared" si="46"/>
        <v>0.09</v>
      </c>
      <c r="L1583" s="17">
        <v>15.09</v>
      </c>
      <c r="M1583" s="5"/>
    </row>
    <row r="1584" spans="10:13" ht="12.75" hidden="1">
      <c r="J1584" s="5">
        <f t="shared" si="47"/>
        <v>0.09004790197604884</v>
      </c>
      <c r="K1584" s="14">
        <f t="shared" si="46"/>
        <v>0.09</v>
      </c>
      <c r="L1584" s="17">
        <v>15.1</v>
      </c>
      <c r="M1584" s="5"/>
    </row>
    <row r="1585" spans="10:13" ht="12.75" hidden="1">
      <c r="J1585" s="5">
        <f t="shared" si="47"/>
        <v>0.09013398604809097</v>
      </c>
      <c r="K1585" s="14">
        <f t="shared" si="46"/>
        <v>0.0901</v>
      </c>
      <c r="L1585" s="17">
        <v>15.11</v>
      </c>
      <c r="M1585" s="5"/>
    </row>
    <row r="1586" spans="10:13" ht="12.75" hidden="1">
      <c r="J1586" s="5">
        <f t="shared" si="47"/>
        <v>0.0902201339919102</v>
      </c>
      <c r="K1586" s="14">
        <f t="shared" si="46"/>
        <v>0.0902</v>
      </c>
      <c r="L1586" s="17">
        <v>15.12</v>
      </c>
      <c r="M1586" s="5"/>
    </row>
    <row r="1587" spans="10:13" ht="12.75" hidden="1">
      <c r="J1587" s="5">
        <f t="shared" si="47"/>
        <v>0.0903063458468637</v>
      </c>
      <c r="K1587" s="14">
        <f t="shared" si="46"/>
        <v>0.0903</v>
      </c>
      <c r="L1587" s="17">
        <v>15.13</v>
      </c>
      <c r="M1587" s="5"/>
    </row>
    <row r="1588" spans="10:13" ht="12.75" hidden="1">
      <c r="J1588" s="5">
        <f t="shared" si="47"/>
        <v>0.09039262165233575</v>
      </c>
      <c r="K1588" s="14">
        <f t="shared" si="46"/>
        <v>0.0904</v>
      </c>
      <c r="L1588" s="17">
        <v>15.14</v>
      </c>
      <c r="M1588" s="5"/>
    </row>
    <row r="1589" spans="10:13" ht="12.75" hidden="1">
      <c r="J1589" s="5">
        <f t="shared" si="47"/>
        <v>0.09047896144773793</v>
      </c>
      <c r="K1589" s="14">
        <f t="shared" si="46"/>
        <v>0.0905</v>
      </c>
      <c r="L1589" s="17">
        <v>15.15</v>
      </c>
      <c r="M1589" s="5"/>
    </row>
    <row r="1590" spans="10:13" ht="12.75" hidden="1">
      <c r="J1590" s="5">
        <f t="shared" si="47"/>
        <v>0.09056536527250869</v>
      </c>
      <c r="K1590" s="14">
        <f t="shared" si="46"/>
        <v>0.0906</v>
      </c>
      <c r="L1590" s="17">
        <v>15.16</v>
      </c>
      <c r="M1590" s="5"/>
    </row>
    <row r="1591" spans="10:13" ht="12.75" hidden="1">
      <c r="J1591" s="5">
        <f t="shared" si="47"/>
        <v>0.09065183316611392</v>
      </c>
      <c r="K1591" s="14">
        <f t="shared" si="46"/>
        <v>0.0907</v>
      </c>
      <c r="L1591" s="17">
        <v>15.17</v>
      </c>
      <c r="M1591" s="5"/>
    </row>
    <row r="1592" spans="10:13" ht="12.75" hidden="1">
      <c r="J1592" s="5">
        <f t="shared" si="47"/>
        <v>0.09073836516804634</v>
      </c>
      <c r="K1592" s="14">
        <f t="shared" si="46"/>
        <v>0.0907</v>
      </c>
      <c r="L1592" s="17">
        <v>15.18</v>
      </c>
      <c r="M1592" s="5"/>
    </row>
    <row r="1593" spans="10:13" ht="12.75" hidden="1">
      <c r="J1593" s="5">
        <f t="shared" si="47"/>
        <v>0.09082496131782636</v>
      </c>
      <c r="K1593" s="14">
        <f t="shared" si="46"/>
        <v>0.0908</v>
      </c>
      <c r="L1593" s="17">
        <v>15.19</v>
      </c>
      <c r="M1593" s="5"/>
    </row>
    <row r="1594" spans="10:13" ht="12.75" hidden="1">
      <c r="J1594" s="5">
        <f t="shared" si="47"/>
        <v>0.09091162165500133</v>
      </c>
      <c r="K1594" s="14">
        <f t="shared" si="46"/>
        <v>0.0909</v>
      </c>
      <c r="L1594" s="17">
        <v>15.2</v>
      </c>
      <c r="M1594" s="5"/>
    </row>
    <row r="1595" spans="10:13" ht="12.75" hidden="1">
      <c r="J1595" s="5">
        <f t="shared" si="47"/>
        <v>0.09099834621914582</v>
      </c>
      <c r="K1595" s="14">
        <f t="shared" si="46"/>
        <v>0.091</v>
      </c>
      <c r="L1595" s="17">
        <v>15.21</v>
      </c>
      <c r="M1595" s="5"/>
    </row>
    <row r="1596" spans="10:13" ht="12.75" hidden="1">
      <c r="J1596" s="5">
        <f t="shared" si="47"/>
        <v>0.09108513504986171</v>
      </c>
      <c r="K1596" s="14">
        <f t="shared" si="46"/>
        <v>0.0911</v>
      </c>
      <c r="L1596" s="17">
        <v>15.22</v>
      </c>
      <c r="M1596" s="5"/>
    </row>
    <row r="1597" spans="10:13" ht="12.75" hidden="1">
      <c r="J1597" s="5">
        <f t="shared" si="47"/>
        <v>0.09117198818677863</v>
      </c>
      <c r="K1597" s="14">
        <f t="shared" si="46"/>
        <v>0.0912</v>
      </c>
      <c r="L1597" s="17">
        <v>15.23</v>
      </c>
      <c r="M1597" s="5"/>
    </row>
    <row r="1598" spans="10:13" ht="12.75" hidden="1">
      <c r="J1598" s="5">
        <f t="shared" si="47"/>
        <v>0.09125890566955275</v>
      </c>
      <c r="K1598" s="14">
        <f t="shared" si="46"/>
        <v>0.0913</v>
      </c>
      <c r="L1598" s="17">
        <v>15.24</v>
      </c>
      <c r="M1598" s="5"/>
    </row>
    <row r="1599" spans="10:13" ht="12.75" hidden="1">
      <c r="J1599" s="5">
        <f t="shared" si="47"/>
        <v>0.09134588753786832</v>
      </c>
      <c r="K1599" s="14">
        <f t="shared" si="46"/>
        <v>0.0913</v>
      </c>
      <c r="L1599" s="17">
        <v>15.25</v>
      </c>
      <c r="M1599" s="5"/>
    </row>
    <row r="1600" spans="10:13" ht="12.75" hidden="1">
      <c r="J1600" s="5">
        <f t="shared" si="47"/>
        <v>0.09143293383143669</v>
      </c>
      <c r="K1600" s="14">
        <f t="shared" si="46"/>
        <v>0.0914</v>
      </c>
      <c r="L1600" s="17">
        <v>15.26</v>
      </c>
      <c r="M1600" s="5"/>
    </row>
    <row r="1601" spans="10:13" ht="12.75" hidden="1">
      <c r="J1601" s="5">
        <f t="shared" si="47"/>
        <v>0.09152004458999663</v>
      </c>
      <c r="K1601" s="14">
        <f t="shared" si="46"/>
        <v>0.0915</v>
      </c>
      <c r="L1601" s="17">
        <v>15.27</v>
      </c>
      <c r="M1601" s="5"/>
    </row>
    <row r="1602" spans="10:13" ht="12.75" hidden="1">
      <c r="J1602" s="5">
        <f t="shared" si="47"/>
        <v>0.09160721985331444</v>
      </c>
      <c r="K1602" s="14">
        <f t="shared" si="46"/>
        <v>0.0916</v>
      </c>
      <c r="L1602" s="17">
        <v>15.28</v>
      </c>
      <c r="M1602" s="5"/>
    </row>
    <row r="1603" spans="10:13" ht="12.75" hidden="1">
      <c r="J1603" s="5">
        <f t="shared" si="47"/>
        <v>0.09169445966118372</v>
      </c>
      <c r="K1603" s="14">
        <f t="shared" si="46"/>
        <v>0.0917</v>
      </c>
      <c r="L1603" s="17">
        <v>15.29</v>
      </c>
      <c r="M1603" s="5"/>
    </row>
    <row r="1604" spans="10:13" ht="12.75" hidden="1">
      <c r="J1604" s="5">
        <f t="shared" si="47"/>
        <v>0.09178176405342575</v>
      </c>
      <c r="K1604" s="14">
        <f t="shared" si="46"/>
        <v>0.0918</v>
      </c>
      <c r="L1604" s="17">
        <v>15.3</v>
      </c>
      <c r="M1604" s="5"/>
    </row>
    <row r="1605" spans="10:13" ht="12.75" hidden="1">
      <c r="J1605" s="5">
        <f t="shared" si="47"/>
        <v>0.09186913306988931</v>
      </c>
      <c r="K1605" s="14">
        <f t="shared" si="46"/>
        <v>0.0919</v>
      </c>
      <c r="L1605" s="17">
        <v>15.31</v>
      </c>
      <c r="M1605" s="5"/>
    </row>
    <row r="1606" spans="10:13" ht="12.75" hidden="1">
      <c r="J1606" s="5">
        <f t="shared" si="47"/>
        <v>0.0919565667504505</v>
      </c>
      <c r="K1606" s="14">
        <f t="shared" si="46"/>
        <v>0.092</v>
      </c>
      <c r="L1606" s="17">
        <v>15.32</v>
      </c>
      <c r="M1606" s="5"/>
    </row>
    <row r="1607" spans="10:13" ht="12.75" hidden="1">
      <c r="J1607" s="5">
        <f t="shared" si="47"/>
        <v>0.0920440651350134</v>
      </c>
      <c r="K1607" s="14">
        <f t="shared" si="46"/>
        <v>0.092</v>
      </c>
      <c r="L1607" s="17">
        <v>15.33</v>
      </c>
      <c r="M1607" s="5"/>
    </row>
    <row r="1608" spans="10:13" ht="12.75" hidden="1">
      <c r="J1608" s="5">
        <f t="shared" si="47"/>
        <v>0.09213162826350929</v>
      </c>
      <c r="K1608" s="14">
        <f t="shared" si="46"/>
        <v>0.0921</v>
      </c>
      <c r="L1608" s="17">
        <v>15.34</v>
      </c>
      <c r="M1608" s="5"/>
    </row>
    <row r="1609" spans="10:13" ht="12.75" hidden="1">
      <c r="J1609" s="5">
        <f t="shared" si="47"/>
        <v>0.09221925617589732</v>
      </c>
      <c r="K1609" s="14">
        <f t="shared" si="46"/>
        <v>0.0922</v>
      </c>
      <c r="L1609" s="17">
        <v>15.35</v>
      </c>
      <c r="M1609" s="5"/>
    </row>
    <row r="1610" spans="10:13" ht="12.75" hidden="1">
      <c r="J1610" s="5">
        <f t="shared" si="47"/>
        <v>0.09230694891216418</v>
      </c>
      <c r="K1610" s="14">
        <f t="shared" si="46"/>
        <v>0.0923</v>
      </c>
      <c r="L1610" s="17">
        <v>15.36</v>
      </c>
      <c r="M1610" s="5"/>
    </row>
    <row r="1611" spans="10:13" ht="12.75" hidden="1">
      <c r="J1611" s="5">
        <f t="shared" si="47"/>
        <v>0.09239470651232429</v>
      </c>
      <c r="K1611" s="14">
        <f aca="true" t="shared" si="48" ref="K1611:K1624">ROUND(J1611,4)</f>
        <v>0.0924</v>
      </c>
      <c r="L1611" s="17">
        <v>15.37</v>
      </c>
      <c r="M1611" s="5"/>
    </row>
    <row r="1612" spans="10:13" ht="12.75" hidden="1">
      <c r="J1612" s="5">
        <f aca="true" t="shared" si="49" ref="J1612:J1624">TAN(3.14*(20+L1612)/180)-((20+L1612)*3.14/180)</f>
        <v>0.09248252901641985</v>
      </c>
      <c r="K1612" s="14">
        <f t="shared" si="48"/>
        <v>0.0925</v>
      </c>
      <c r="L1612" s="17">
        <v>15.38</v>
      </c>
      <c r="M1612" s="5"/>
    </row>
    <row r="1613" spans="10:13" ht="12.75" hidden="1">
      <c r="J1613" s="5">
        <f t="shared" si="49"/>
        <v>0.09257041646452047</v>
      </c>
      <c r="K1613" s="14">
        <f t="shared" si="48"/>
        <v>0.0926</v>
      </c>
      <c r="L1613" s="17">
        <v>15.39</v>
      </c>
      <c r="M1613" s="5"/>
    </row>
    <row r="1614" spans="10:13" ht="12.75" hidden="1">
      <c r="J1614" s="5">
        <f t="shared" si="49"/>
        <v>0.09265836889672385</v>
      </c>
      <c r="K1614" s="14">
        <f t="shared" si="48"/>
        <v>0.0927</v>
      </c>
      <c r="L1614" s="17">
        <v>15.4</v>
      </c>
      <c r="M1614" s="5"/>
    </row>
    <row r="1615" spans="10:13" ht="12.75" hidden="1">
      <c r="J1615" s="5">
        <f t="shared" si="49"/>
        <v>0.09274638635315546</v>
      </c>
      <c r="K1615" s="14">
        <f t="shared" si="48"/>
        <v>0.0927</v>
      </c>
      <c r="L1615" s="17">
        <v>15.41</v>
      </c>
      <c r="M1615" s="5"/>
    </row>
    <row r="1616" spans="10:13" ht="12.75" hidden="1">
      <c r="J1616" s="5">
        <f t="shared" si="49"/>
        <v>0.0928344688739684</v>
      </c>
      <c r="K1616" s="14">
        <f t="shared" si="48"/>
        <v>0.0928</v>
      </c>
      <c r="L1616" s="17">
        <v>15.42</v>
      </c>
      <c r="M1616" s="5"/>
    </row>
    <row r="1617" spans="10:13" ht="12.75" hidden="1">
      <c r="J1617" s="5">
        <f t="shared" si="49"/>
        <v>0.09292261649934364</v>
      </c>
      <c r="K1617" s="14">
        <f t="shared" si="48"/>
        <v>0.0929</v>
      </c>
      <c r="L1617" s="17">
        <v>15.43</v>
      </c>
      <c r="M1617" s="5"/>
    </row>
    <row r="1618" spans="10:13" ht="12.75" hidden="1">
      <c r="J1618" s="5">
        <f t="shared" si="49"/>
        <v>0.09301082926949</v>
      </c>
      <c r="K1618" s="14">
        <f t="shared" si="48"/>
        <v>0.093</v>
      </c>
      <c r="L1618" s="17">
        <v>15.44</v>
      </c>
      <c r="M1618" s="5"/>
    </row>
    <row r="1619" spans="10:13" ht="12.75" hidden="1">
      <c r="J1619" s="5">
        <f t="shared" si="49"/>
        <v>0.09309910722464443</v>
      </c>
      <c r="K1619" s="14">
        <f t="shared" si="48"/>
        <v>0.0931</v>
      </c>
      <c r="L1619" s="17">
        <v>15.45</v>
      </c>
      <c r="M1619" s="5"/>
    </row>
    <row r="1620" spans="10:13" ht="12.75" hidden="1">
      <c r="J1620" s="5">
        <f t="shared" si="49"/>
        <v>0.09318745040507137</v>
      </c>
      <c r="K1620" s="14">
        <f t="shared" si="48"/>
        <v>0.0932</v>
      </c>
      <c r="L1620" s="17">
        <v>15.46</v>
      </c>
      <c r="M1620" s="5"/>
    </row>
    <row r="1621" spans="10:13" ht="12.75" hidden="1">
      <c r="J1621" s="5">
        <f t="shared" si="49"/>
        <v>0.09327585885106349</v>
      </c>
      <c r="K1621" s="14">
        <f t="shared" si="48"/>
        <v>0.0933</v>
      </c>
      <c r="L1621" s="17">
        <v>15.47</v>
      </c>
      <c r="M1621" s="5"/>
    </row>
    <row r="1622" spans="10:13" ht="12.75" hidden="1">
      <c r="J1622" s="5">
        <f t="shared" si="49"/>
        <v>0.09336433260294141</v>
      </c>
      <c r="K1622" s="14">
        <f t="shared" si="48"/>
        <v>0.0934</v>
      </c>
      <c r="L1622" s="17">
        <v>15.48</v>
      </c>
      <c r="M1622" s="5"/>
    </row>
    <row r="1623" spans="10:13" ht="12.75" hidden="1">
      <c r="J1623" s="5">
        <f t="shared" si="49"/>
        <v>0.09345287170105365</v>
      </c>
      <c r="K1623" s="14">
        <f t="shared" si="48"/>
        <v>0.0935</v>
      </c>
      <c r="L1623" s="17">
        <v>15.49</v>
      </c>
      <c r="M1623" s="5"/>
    </row>
    <row r="1624" spans="10:13" ht="12.75" hidden="1">
      <c r="J1624" s="5">
        <f t="shared" si="49"/>
        <v>0.09354147618577668</v>
      </c>
      <c r="K1624" s="14">
        <f t="shared" si="48"/>
        <v>0.0935</v>
      </c>
      <c r="L1624" s="17">
        <v>15.5</v>
      </c>
      <c r="M1624" s="5"/>
    </row>
  </sheetData>
  <sheetProtection password="FA84" sheet="1" objects="1" scenarios="1"/>
  <mergeCells count="17">
    <mergeCell ref="G18:H21"/>
    <mergeCell ref="B18:E18"/>
    <mergeCell ref="B19:B26"/>
    <mergeCell ref="D31:E31"/>
    <mergeCell ref="D20:E20"/>
    <mergeCell ref="D22:E22"/>
    <mergeCell ref="D25:E25"/>
    <mergeCell ref="D24:E24"/>
    <mergeCell ref="G27:H27"/>
    <mergeCell ref="C46:E53"/>
    <mergeCell ref="M69:M71"/>
    <mergeCell ref="N69:N71"/>
    <mergeCell ref="D34:E34"/>
    <mergeCell ref="D40:E44"/>
    <mergeCell ref="C39:E39"/>
    <mergeCell ref="B38:E38"/>
    <mergeCell ref="B27:B3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M53"/>
  <sheetViews>
    <sheetView showGridLines="0" workbookViewId="0" topLeftCell="A17">
      <selection activeCell="C30" sqref="C30"/>
    </sheetView>
  </sheetViews>
  <sheetFormatPr defaultColWidth="9.00390625" defaultRowHeight="12.75" zeroHeight="1"/>
  <cols>
    <col min="1" max="1" width="3.125" style="5" customWidth="1"/>
    <col min="2" max="2" width="5.625" style="5" customWidth="1"/>
    <col min="3" max="3" width="31.75390625" style="3" customWidth="1"/>
    <col min="4" max="4" width="14.625" style="4" customWidth="1"/>
    <col min="5" max="5" width="15.125" style="5" customWidth="1"/>
    <col min="6" max="6" width="9.125" style="3" customWidth="1"/>
    <col min="7" max="7" width="24.25390625" style="6" customWidth="1"/>
    <col min="8" max="8" width="25.75390625" style="6" customWidth="1"/>
    <col min="9" max="9" width="8.625" style="3" customWidth="1"/>
    <col min="10" max="10" width="24.75390625" style="5" customWidth="1"/>
    <col min="11" max="11" width="15.25390625" style="5" customWidth="1"/>
    <col min="12" max="12" width="18.75390625" style="5" customWidth="1"/>
    <col min="13" max="13" width="9.125" style="7" customWidth="1"/>
    <col min="14" max="14" width="3.875" style="5" customWidth="1"/>
    <col min="15" max="16384" width="0" style="5" hidden="1" customWidth="1"/>
  </cols>
  <sheetData>
    <row r="1" ht="19.5" customHeight="1" hidden="1"/>
    <row r="2" spans="9:10" ht="19.5" customHeight="1" hidden="1">
      <c r="I2" s="3" t="s">
        <v>101</v>
      </c>
      <c r="J2" s="5">
        <f>ATAN(D10/COS(E2))</f>
        <v>0.3490658503988659</v>
      </c>
    </row>
    <row r="3" spans="3:4" ht="19.5" customHeight="1" hidden="1">
      <c r="C3" s="3" t="s">
        <v>1</v>
      </c>
      <c r="D3" s="4">
        <f>D20</f>
        <v>2.5</v>
      </c>
    </row>
    <row r="4" spans="3:4" ht="19.5" customHeight="1" hidden="1">
      <c r="C4" s="3" t="s">
        <v>2</v>
      </c>
      <c r="D4" s="4">
        <f>D21</f>
        <v>18</v>
      </c>
    </row>
    <row r="5" ht="19.5" customHeight="1" hidden="1"/>
    <row r="6" spans="3:13" ht="19.5" customHeight="1" hidden="1" thickBot="1">
      <c r="C6" s="3" t="s">
        <v>19</v>
      </c>
      <c r="D6" s="4">
        <f>D23</f>
        <v>51.2</v>
      </c>
      <c r="F6" s="3" t="s">
        <v>4</v>
      </c>
      <c r="G6" s="6">
        <f>J6+2*D3</f>
        <v>50</v>
      </c>
      <c r="I6" s="3" t="s">
        <v>14</v>
      </c>
      <c r="J6" s="5">
        <f>D3*D4/COS(E2)</f>
        <v>45</v>
      </c>
      <c r="L6" s="5" t="s">
        <v>26</v>
      </c>
      <c r="M6" s="7">
        <f>J6-2.5*D3</f>
        <v>38.75</v>
      </c>
    </row>
    <row r="7" ht="19.5" customHeight="1" hidden="1"/>
    <row r="8" ht="19.5" customHeight="1" hidden="1"/>
    <row r="9" spans="3:4" ht="19.5" customHeight="1" hidden="1">
      <c r="C9" s="8" t="s">
        <v>0</v>
      </c>
      <c r="D9" s="4">
        <f>D22</f>
        <v>20</v>
      </c>
    </row>
    <row r="10" spans="3:7" ht="19.5" customHeight="1" hidden="1">
      <c r="C10" s="8" t="s">
        <v>22</v>
      </c>
      <c r="D10" s="11">
        <f>TAN(D9*PI()/180)</f>
        <v>0.36397023426620234</v>
      </c>
      <c r="F10" s="3" t="s">
        <v>7</v>
      </c>
      <c r="G10" s="6">
        <f>(D8-G8)/D3</f>
        <v>0</v>
      </c>
    </row>
    <row r="11" spans="3:10" ht="19.5" customHeight="1" hidden="1">
      <c r="C11" s="3" t="s">
        <v>21</v>
      </c>
      <c r="D11" s="12">
        <f>D10-(D9*PI()/180)</f>
        <v>0.014904383867336446</v>
      </c>
      <c r="F11" s="3" t="s">
        <v>8</v>
      </c>
      <c r="G11" s="6">
        <f>(D6-J6)/2</f>
        <v>3.1000000000000014</v>
      </c>
      <c r="I11" s="3" t="s">
        <v>13</v>
      </c>
      <c r="J11" s="5">
        <f>(2.25+G10-(G13+G14))*D3</f>
        <v>3.125</v>
      </c>
    </row>
    <row r="12" spans="3:12" ht="19.5" customHeight="1" hidden="1">
      <c r="C12" s="8" t="s">
        <v>23</v>
      </c>
      <c r="D12" s="12">
        <f>COS(D9*3.14/180)</f>
        <v>0.9397531304731841</v>
      </c>
      <c r="I12" s="3" t="s">
        <v>16</v>
      </c>
      <c r="J12" s="14">
        <f>0.5+(D4*D9)/180</f>
        <v>2.5</v>
      </c>
      <c r="L12" s="14">
        <f>ROUND(J12,0)</f>
        <v>3</v>
      </c>
    </row>
    <row r="13" spans="3:12" ht="19.5" customHeight="1" hidden="1">
      <c r="C13" s="8" t="s">
        <v>24</v>
      </c>
      <c r="D13" s="12">
        <f>SIN(D9*3.14/180)</f>
        <v>0.34185384854620343</v>
      </c>
      <c r="F13" s="3" t="s">
        <v>10</v>
      </c>
      <c r="G13" s="6">
        <f>1+G10-(G12/D3)</f>
        <v>1</v>
      </c>
      <c r="J13" s="14"/>
      <c r="L13" s="14"/>
    </row>
    <row r="14" spans="9:10" ht="19.5" customHeight="1" hidden="1">
      <c r="I14" s="6" t="s">
        <v>58</v>
      </c>
      <c r="J14" s="7">
        <f>(D25-((PI()*(L12-0.5))+(D4*D11))*D12*D3)/(2*D3*D13)</f>
        <v>0.24437377018902182</v>
      </c>
    </row>
    <row r="15" spans="3:10" ht="19.5" customHeight="1" hidden="1">
      <c r="C15" s="3" t="s">
        <v>44</v>
      </c>
      <c r="D15" s="4">
        <f>E25/(D5+2)</f>
        <v>0</v>
      </c>
      <c r="I15" s="6"/>
      <c r="J15" s="7">
        <f>(D25-(D20*D12*(PI()*(D26-0.5)+D21*D11))/(2*D20*D13))</f>
        <v>8.335989700255425</v>
      </c>
    </row>
    <row r="16" spans="9:10" ht="19.5" customHeight="1" hidden="1" thickBot="1">
      <c r="I16" s="39" t="s">
        <v>69</v>
      </c>
      <c r="J16" s="6">
        <f>(PI()*H31*(H32+2))/H32</f>
        <v>8.726646259971648</v>
      </c>
    </row>
    <row r="17" spans="5:11" ht="19.5" customHeight="1" thickBot="1">
      <c r="E17" s="45" t="s">
        <v>71</v>
      </c>
      <c r="H17" s="45" t="s">
        <v>72</v>
      </c>
      <c r="K17" s="45" t="s">
        <v>73</v>
      </c>
    </row>
    <row r="18" spans="2:11" ht="21" customHeight="1" thickBot="1">
      <c r="B18" s="99" t="s">
        <v>34</v>
      </c>
      <c r="C18" s="100"/>
      <c r="D18" s="100"/>
      <c r="E18" s="101"/>
      <c r="G18" s="141" t="s">
        <v>81</v>
      </c>
      <c r="H18" s="142"/>
      <c r="J18" s="135" t="s">
        <v>45</v>
      </c>
      <c r="K18" s="136"/>
    </row>
    <row r="19" spans="2:11" ht="19.5" customHeight="1">
      <c r="B19" s="237" t="s">
        <v>40</v>
      </c>
      <c r="C19" s="238"/>
      <c r="D19" s="209" t="s">
        <v>103</v>
      </c>
      <c r="E19" s="210"/>
      <c r="G19" s="143"/>
      <c r="H19" s="144"/>
      <c r="J19" s="137"/>
      <c r="K19" s="138"/>
    </row>
    <row r="20" spans="2:11" ht="19.5" customHeight="1">
      <c r="B20" s="239"/>
      <c r="C20" s="172" t="s">
        <v>61</v>
      </c>
      <c r="D20" s="211">
        <v>2.5</v>
      </c>
      <c r="E20" s="212"/>
      <c r="G20" s="143"/>
      <c r="H20" s="144"/>
      <c r="I20" s="6"/>
      <c r="J20" s="137"/>
      <c r="K20" s="138"/>
    </row>
    <row r="21" spans="2:11" ht="19.5" customHeight="1" thickBot="1">
      <c r="B21" s="239"/>
      <c r="C21" s="172" t="s">
        <v>28</v>
      </c>
      <c r="D21" s="213">
        <v>18</v>
      </c>
      <c r="E21" s="214"/>
      <c r="G21" s="145"/>
      <c r="H21" s="146"/>
      <c r="J21" s="139"/>
      <c r="K21" s="140"/>
    </row>
    <row r="22" spans="2:11" ht="19.5" customHeight="1">
      <c r="B22" s="239"/>
      <c r="C22" s="172" t="s">
        <v>31</v>
      </c>
      <c r="D22" s="213">
        <v>20</v>
      </c>
      <c r="E22" s="214"/>
      <c r="G22" s="81"/>
      <c r="H22" s="82"/>
      <c r="J22" s="166" t="s">
        <v>46</v>
      </c>
      <c r="K22" s="159">
        <v>18</v>
      </c>
    </row>
    <row r="23" spans="2:11" ht="19.5" customHeight="1">
      <c r="B23" s="239"/>
      <c r="C23" s="172" t="s">
        <v>33</v>
      </c>
      <c r="D23" s="211">
        <v>51.2</v>
      </c>
      <c r="E23" s="212"/>
      <c r="G23" s="83"/>
      <c r="H23" s="84"/>
      <c r="J23" s="166" t="s">
        <v>47</v>
      </c>
      <c r="K23" s="160">
        <v>51.2</v>
      </c>
    </row>
    <row r="24" spans="2:11" ht="19.5" customHeight="1" thickBot="1">
      <c r="B24" s="239"/>
      <c r="C24" s="172" t="s">
        <v>68</v>
      </c>
      <c r="D24" s="211">
        <v>40.2</v>
      </c>
      <c r="E24" s="212"/>
      <c r="G24" s="83"/>
      <c r="H24" s="84"/>
      <c r="J24" s="161" t="s">
        <v>44</v>
      </c>
      <c r="K24" s="156">
        <f>K23/(K22+2)*COS(E2)</f>
        <v>2.56</v>
      </c>
    </row>
    <row r="25" spans="2:11" ht="19.5" customHeight="1" thickBot="1">
      <c r="B25" s="240"/>
      <c r="C25" s="173" t="s">
        <v>39</v>
      </c>
      <c r="D25" s="215">
        <v>19.5</v>
      </c>
      <c r="E25" s="216"/>
      <c r="G25" s="83"/>
      <c r="H25" s="84"/>
      <c r="J25" s="6"/>
      <c r="K25" s="6"/>
    </row>
    <row r="26" spans="2:13" ht="19.5" customHeight="1" thickBot="1">
      <c r="B26" s="237" t="s">
        <v>106</v>
      </c>
      <c r="C26" s="241" t="s">
        <v>38</v>
      </c>
      <c r="D26" s="217">
        <f>L12</f>
        <v>3</v>
      </c>
      <c r="E26" s="218"/>
      <c r="G26" s="83"/>
      <c r="H26" s="84"/>
      <c r="J26" s="133" t="s">
        <v>48</v>
      </c>
      <c r="K26" s="134"/>
      <c r="L26" s="118" t="s">
        <v>50</v>
      </c>
      <c r="M26" s="119"/>
    </row>
    <row r="27" spans="2:13" ht="19.5" customHeight="1" thickBot="1">
      <c r="B27" s="239"/>
      <c r="C27" s="172" t="s">
        <v>35</v>
      </c>
      <c r="D27" s="190">
        <f>J6</f>
        <v>45</v>
      </c>
      <c r="E27" s="191"/>
      <c r="G27" s="83"/>
      <c r="H27" s="84"/>
      <c r="J27" s="22" t="s">
        <v>49</v>
      </c>
      <c r="K27" s="23" t="s">
        <v>49</v>
      </c>
      <c r="L27" s="120"/>
      <c r="M27" s="121"/>
    </row>
    <row r="28" spans="2:13" ht="19.5" customHeight="1">
      <c r="B28" s="239"/>
      <c r="C28" s="176" t="s">
        <v>41</v>
      </c>
      <c r="D28" s="190">
        <f>J14</f>
        <v>0.24437377018902182</v>
      </c>
      <c r="E28" s="191"/>
      <c r="G28" s="83"/>
      <c r="H28" s="84"/>
      <c r="J28" s="24">
        <v>0.2</v>
      </c>
      <c r="K28" s="25">
        <v>6.5</v>
      </c>
      <c r="L28" s="120"/>
      <c r="M28" s="121"/>
    </row>
    <row r="29" spans="2:13" ht="19.5" customHeight="1">
      <c r="B29" s="239"/>
      <c r="C29" s="176" t="s">
        <v>66</v>
      </c>
      <c r="D29" s="190">
        <f>(D23-D24)/2</f>
        <v>5.5</v>
      </c>
      <c r="E29" s="191"/>
      <c r="G29" s="83"/>
      <c r="H29" s="84"/>
      <c r="J29" s="26">
        <v>0.3</v>
      </c>
      <c r="K29" s="27">
        <v>7</v>
      </c>
      <c r="L29" s="120"/>
      <c r="M29" s="121"/>
    </row>
    <row r="30" spans="2:13" ht="19.5" customHeight="1" thickBot="1">
      <c r="B30" s="239"/>
      <c r="C30" s="176" t="s">
        <v>78</v>
      </c>
      <c r="D30" s="190">
        <f>G11</f>
        <v>3.1000000000000014</v>
      </c>
      <c r="E30" s="191"/>
      <c r="G30" s="85"/>
      <c r="H30" s="86"/>
      <c r="J30" s="26">
        <v>0.4</v>
      </c>
      <c r="K30" s="26">
        <v>8</v>
      </c>
      <c r="L30" s="122"/>
      <c r="M30" s="123"/>
    </row>
    <row r="31" spans="2:11" ht="19.5" customHeight="1">
      <c r="B31" s="239"/>
      <c r="C31" s="176" t="s">
        <v>79</v>
      </c>
      <c r="D31" s="190">
        <f>D29-D30</f>
        <v>2.3999999999999986</v>
      </c>
      <c r="E31" s="191"/>
      <c r="G31" s="164" t="s">
        <v>70</v>
      </c>
      <c r="H31" s="157">
        <v>2.5</v>
      </c>
      <c r="J31" s="26">
        <v>0.5</v>
      </c>
      <c r="K31" s="27">
        <v>9</v>
      </c>
    </row>
    <row r="32" spans="2:11" ht="19.5" customHeight="1">
      <c r="B32" s="239"/>
      <c r="C32" s="176" t="s">
        <v>80</v>
      </c>
      <c r="D32" s="190">
        <f>J6*COS(J2)</f>
        <v>42.28616793536588</v>
      </c>
      <c r="E32" s="191"/>
      <c r="G32" s="165" t="s">
        <v>28</v>
      </c>
      <c r="H32" s="158">
        <v>18</v>
      </c>
      <c r="J32" s="26">
        <v>0.6</v>
      </c>
      <c r="K32" s="26">
        <v>10</v>
      </c>
    </row>
    <row r="33" spans="2:11" ht="19.5" customHeight="1">
      <c r="B33" s="239"/>
      <c r="C33" s="176"/>
      <c r="D33" s="190"/>
      <c r="E33" s="191"/>
      <c r="G33" s="165" t="s">
        <v>67</v>
      </c>
      <c r="H33" s="158">
        <v>59.5</v>
      </c>
      <c r="J33" s="27">
        <v>0.7</v>
      </c>
      <c r="K33" s="27">
        <v>11</v>
      </c>
    </row>
    <row r="34" spans="2:11" ht="19.5" customHeight="1" thickBot="1">
      <c r="B34" s="240"/>
      <c r="C34" s="242"/>
      <c r="D34" s="243"/>
      <c r="E34" s="244"/>
      <c r="G34" s="165" t="s">
        <v>75</v>
      </c>
      <c r="H34" s="158">
        <v>53</v>
      </c>
      <c r="J34" s="26">
        <v>0.8</v>
      </c>
      <c r="K34" s="26">
        <v>12</v>
      </c>
    </row>
    <row r="35" spans="2:11" ht="19.5" customHeight="1">
      <c r="B35" s="28"/>
      <c r="C35" s="168" t="s">
        <v>42</v>
      </c>
      <c r="D35" s="169"/>
      <c r="E35" s="170"/>
      <c r="G35" s="162" t="s">
        <v>77</v>
      </c>
      <c r="H35" s="154">
        <f>2*((4*H33*H33)+(J16*J16))/(8*H33)</f>
        <v>59.81997628128856</v>
      </c>
      <c r="J35" s="27">
        <v>0.9</v>
      </c>
      <c r="K35" s="27">
        <v>14</v>
      </c>
    </row>
    <row r="36" spans="2:11" ht="19.5" customHeight="1">
      <c r="B36" s="41"/>
      <c r="C36" s="41"/>
      <c r="D36" s="41"/>
      <c r="E36" s="41"/>
      <c r="G36" s="162" t="s">
        <v>68</v>
      </c>
      <c r="H36" s="154">
        <f>H35-2*H37</f>
        <v>46.18002371871144</v>
      </c>
      <c r="J36" s="26">
        <v>1</v>
      </c>
      <c r="K36" s="26">
        <v>16</v>
      </c>
    </row>
    <row r="37" spans="2:11" ht="19.5" customHeight="1" thickBot="1">
      <c r="B37" s="41"/>
      <c r="C37" s="41"/>
      <c r="D37" s="41"/>
      <c r="E37" s="41"/>
      <c r="G37" s="163" t="s">
        <v>37</v>
      </c>
      <c r="H37" s="155">
        <f>(H35-H34)</f>
        <v>6.819976281288561</v>
      </c>
      <c r="J37" s="26">
        <v>1.25</v>
      </c>
      <c r="K37" s="27">
        <v>18</v>
      </c>
    </row>
    <row r="38" spans="2:11" ht="19.5" customHeight="1" thickBot="1">
      <c r="B38" s="41"/>
      <c r="C38" s="41"/>
      <c r="D38" s="41"/>
      <c r="E38" s="41"/>
      <c r="J38" s="26">
        <v>1.5</v>
      </c>
      <c r="K38" s="26">
        <v>20</v>
      </c>
    </row>
    <row r="39" spans="2:11" ht="19.5" customHeight="1">
      <c r="B39" s="41"/>
      <c r="C39" s="124" t="s">
        <v>104</v>
      </c>
      <c r="D39" s="125"/>
      <c r="E39" s="125"/>
      <c r="F39" s="125"/>
      <c r="G39" s="125"/>
      <c r="H39" s="126"/>
      <c r="J39" s="27">
        <v>1.75</v>
      </c>
      <c r="K39" s="27">
        <v>22</v>
      </c>
    </row>
    <row r="40" spans="2:11" ht="19.5" customHeight="1">
      <c r="B40" s="41"/>
      <c r="C40" s="127"/>
      <c r="D40" s="128"/>
      <c r="E40" s="128"/>
      <c r="F40" s="128"/>
      <c r="G40" s="128"/>
      <c r="H40" s="129"/>
      <c r="J40" s="26">
        <v>2</v>
      </c>
      <c r="K40" s="27">
        <v>24</v>
      </c>
    </row>
    <row r="41" spans="2:11" ht="19.5" customHeight="1">
      <c r="B41" s="41"/>
      <c r="C41" s="127"/>
      <c r="D41" s="128"/>
      <c r="E41" s="128"/>
      <c r="F41" s="128"/>
      <c r="G41" s="128"/>
      <c r="H41" s="129"/>
      <c r="J41" s="27">
        <v>2.25</v>
      </c>
      <c r="K41" s="26">
        <v>25</v>
      </c>
    </row>
    <row r="42" spans="2:11" ht="19.5" customHeight="1">
      <c r="B42" s="41"/>
      <c r="C42" s="127"/>
      <c r="D42" s="128"/>
      <c r="E42" s="128"/>
      <c r="F42" s="128"/>
      <c r="G42" s="128"/>
      <c r="H42" s="129"/>
      <c r="J42" s="26">
        <v>2.5</v>
      </c>
      <c r="K42" s="27">
        <v>27</v>
      </c>
    </row>
    <row r="43" spans="2:11" ht="19.5" customHeight="1">
      <c r="B43" s="41"/>
      <c r="C43" s="127"/>
      <c r="D43" s="128"/>
      <c r="E43" s="128"/>
      <c r="F43" s="128"/>
      <c r="G43" s="128"/>
      <c r="H43" s="129"/>
      <c r="J43" s="27">
        <v>2.75</v>
      </c>
      <c r="K43" s="32">
        <v>30</v>
      </c>
    </row>
    <row r="44" spans="2:11" ht="19.5" customHeight="1">
      <c r="B44" s="41"/>
      <c r="C44" s="127"/>
      <c r="D44" s="128"/>
      <c r="E44" s="128"/>
      <c r="F44" s="128"/>
      <c r="G44" s="128"/>
      <c r="H44" s="129"/>
      <c r="J44" s="26">
        <v>3</v>
      </c>
      <c r="K44" s="26">
        <v>32</v>
      </c>
    </row>
    <row r="45" spans="2:11" ht="19.5" customHeight="1">
      <c r="B45" s="41"/>
      <c r="C45" s="127"/>
      <c r="D45" s="128"/>
      <c r="E45" s="128"/>
      <c r="F45" s="128"/>
      <c r="G45" s="128"/>
      <c r="H45" s="129"/>
      <c r="J45" s="27">
        <v>3.25</v>
      </c>
      <c r="K45" s="32">
        <v>36</v>
      </c>
    </row>
    <row r="46" spans="2:11" ht="19.5" customHeight="1">
      <c r="B46" s="41"/>
      <c r="C46" s="127"/>
      <c r="D46" s="128"/>
      <c r="E46" s="128"/>
      <c r="F46" s="128"/>
      <c r="G46" s="128"/>
      <c r="H46" s="129"/>
      <c r="J46" s="27">
        <v>3.5</v>
      </c>
      <c r="K46" s="27">
        <v>39</v>
      </c>
    </row>
    <row r="47" spans="2:11" ht="19.5" customHeight="1">
      <c r="B47" s="41"/>
      <c r="C47" s="127"/>
      <c r="D47" s="128"/>
      <c r="E47" s="128"/>
      <c r="F47" s="128"/>
      <c r="G47" s="128"/>
      <c r="H47" s="129"/>
      <c r="J47" s="27">
        <v>3.75</v>
      </c>
      <c r="K47" s="26">
        <v>40</v>
      </c>
    </row>
    <row r="48" spans="2:11" ht="19.5" customHeight="1">
      <c r="B48" s="41"/>
      <c r="C48" s="127"/>
      <c r="D48" s="128"/>
      <c r="E48" s="128"/>
      <c r="F48" s="128"/>
      <c r="G48" s="128"/>
      <c r="H48" s="129"/>
      <c r="J48" s="26">
        <v>4</v>
      </c>
      <c r="K48" s="32">
        <v>42</v>
      </c>
    </row>
    <row r="49" spans="2:11" ht="19.5" customHeight="1">
      <c r="B49" s="41"/>
      <c r="C49" s="127"/>
      <c r="D49" s="128"/>
      <c r="E49" s="128"/>
      <c r="F49" s="128"/>
      <c r="G49" s="128"/>
      <c r="H49" s="129"/>
      <c r="J49" s="27">
        <v>4.5</v>
      </c>
      <c r="K49" s="27">
        <v>45</v>
      </c>
    </row>
    <row r="50" spans="2:11" ht="15">
      <c r="B50" s="41"/>
      <c r="C50" s="127"/>
      <c r="D50" s="128"/>
      <c r="E50" s="128"/>
      <c r="F50" s="128"/>
      <c r="G50" s="128"/>
      <c r="H50" s="129"/>
      <c r="J50" s="27">
        <v>4.75</v>
      </c>
      <c r="K50" s="26">
        <v>50</v>
      </c>
    </row>
    <row r="51" spans="2:11" ht="15">
      <c r="B51" s="41"/>
      <c r="C51" s="127"/>
      <c r="D51" s="128"/>
      <c r="E51" s="128"/>
      <c r="F51" s="128"/>
      <c r="G51" s="128"/>
      <c r="H51" s="129"/>
      <c r="J51" s="26">
        <v>5</v>
      </c>
      <c r="K51" s="27">
        <v>55</v>
      </c>
    </row>
    <row r="52" spans="3:11" ht="15">
      <c r="C52" s="127"/>
      <c r="D52" s="128"/>
      <c r="E52" s="128"/>
      <c r="F52" s="128"/>
      <c r="G52" s="128"/>
      <c r="H52" s="129"/>
      <c r="J52" s="27">
        <v>5.5</v>
      </c>
      <c r="K52" s="27">
        <v>60</v>
      </c>
    </row>
    <row r="53" spans="3:11" ht="15.75" thickBot="1">
      <c r="C53" s="130"/>
      <c r="D53" s="131"/>
      <c r="E53" s="131"/>
      <c r="F53" s="131"/>
      <c r="G53" s="131"/>
      <c r="H53" s="132"/>
      <c r="J53" s="33">
        <v>6</v>
      </c>
      <c r="K53" s="34">
        <v>65</v>
      </c>
    </row>
    <row r="54" ht="12.75"/>
    <row r="55" ht="12.75" hidden="1"/>
    <row r="56" ht="12.75" hidden="1"/>
    <row r="57" ht="12.75" hidden="1"/>
  </sheetData>
  <sheetProtection password="FA84" sheet="1" objects="1" scenarios="1"/>
  <mergeCells count="26">
    <mergeCell ref="C35:E35"/>
    <mergeCell ref="C34:E34"/>
    <mergeCell ref="D22:E22"/>
    <mergeCell ref="D31:E31"/>
    <mergeCell ref="D32:E32"/>
    <mergeCell ref="D26:E26"/>
    <mergeCell ref="D28:E28"/>
    <mergeCell ref="D30:E30"/>
    <mergeCell ref="D29:E29"/>
    <mergeCell ref="D33:E33"/>
    <mergeCell ref="B18:E18"/>
    <mergeCell ref="D19:E19"/>
    <mergeCell ref="D21:E21"/>
    <mergeCell ref="J18:K21"/>
    <mergeCell ref="G18:H21"/>
    <mergeCell ref="D20:E20"/>
    <mergeCell ref="L26:M30"/>
    <mergeCell ref="C39:H53"/>
    <mergeCell ref="B19:B25"/>
    <mergeCell ref="B26:B34"/>
    <mergeCell ref="J26:K26"/>
    <mergeCell ref="G22:H30"/>
    <mergeCell ref="D24:E24"/>
    <mergeCell ref="D27:E27"/>
    <mergeCell ref="D23:E23"/>
    <mergeCell ref="D25:E25"/>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N1621"/>
  <sheetViews>
    <sheetView showGridLines="0" tabSelected="1" workbookViewId="0" topLeftCell="A17">
      <selection activeCell="C33" sqref="C33"/>
    </sheetView>
  </sheetViews>
  <sheetFormatPr defaultColWidth="9.00390625" defaultRowHeight="12.75" zeroHeight="1" outlineLevelCol="1"/>
  <cols>
    <col min="1" max="1" width="4.875" style="5" customWidth="1"/>
    <col min="2" max="2" width="5.625" style="5" customWidth="1"/>
    <col min="3" max="3" width="33.00390625" style="3" customWidth="1"/>
    <col min="4" max="4" width="14.625" style="4" customWidth="1"/>
    <col min="5" max="5" width="15.125" style="5" customWidth="1"/>
    <col min="6" max="6" width="6.25390625" style="3" customWidth="1"/>
    <col min="7" max="7" width="20.375" style="6" customWidth="1"/>
    <col min="8" max="8" width="18.00390625" style="6" customWidth="1"/>
    <col min="9" max="9" width="6.875" style="3" customWidth="1"/>
    <col min="10" max="10" width="14.125" style="5" hidden="1" customWidth="1" outlineLevel="1"/>
    <col min="11" max="11" width="14.625" style="5" hidden="1" customWidth="1" outlineLevel="1"/>
    <col min="12" max="12" width="11.75390625" style="5" hidden="1" customWidth="1"/>
    <col min="13" max="13" width="16.00390625" style="7" hidden="1" customWidth="1"/>
    <col min="14" max="14" width="18.125" style="5" hidden="1" customWidth="1"/>
    <col min="15" max="16384" width="0" style="5" hidden="1" customWidth="1"/>
  </cols>
  <sheetData>
    <row r="1" ht="19.5" customHeight="1" hidden="1">
      <c r="E1" s="5" t="s">
        <v>91</v>
      </c>
    </row>
    <row r="2" ht="19.5" customHeight="1" hidden="1"/>
    <row r="3" spans="3:4" ht="19.5" customHeight="1" hidden="1">
      <c r="C3" s="3" t="s">
        <v>53</v>
      </c>
      <c r="D3" s="4">
        <f>D20</f>
        <v>3</v>
      </c>
    </row>
    <row r="4" spans="3:4" ht="19.5" customHeight="1" hidden="1">
      <c r="C4" s="3" t="s">
        <v>2</v>
      </c>
      <c r="D4" s="4">
        <f>D21</f>
        <v>18</v>
      </c>
    </row>
    <row r="5" spans="3:4" ht="19.5" customHeight="1" hidden="1">
      <c r="C5" s="3" t="s">
        <v>3</v>
      </c>
      <c r="D5" s="4">
        <f>E21</f>
        <v>84</v>
      </c>
    </row>
    <row r="6" spans="3:13" ht="19.5" customHeight="1" hidden="1">
      <c r="C6" s="3" t="s">
        <v>19</v>
      </c>
      <c r="D6" s="4">
        <f>D24</f>
        <v>63.673</v>
      </c>
      <c r="F6" s="3" t="s">
        <v>4</v>
      </c>
      <c r="G6" s="6">
        <f>J6+2*D3</f>
        <v>60</v>
      </c>
      <c r="I6" s="3" t="s">
        <v>14</v>
      </c>
      <c r="J6" s="5">
        <f>D3*D4</f>
        <v>54</v>
      </c>
      <c r="L6" s="5" t="s">
        <v>26</v>
      </c>
      <c r="M6" s="7">
        <f>D6-2*J11</f>
        <v>50.173</v>
      </c>
    </row>
    <row r="7" spans="3:13" ht="19.5" customHeight="1" hidden="1">
      <c r="C7" s="3" t="s">
        <v>20</v>
      </c>
      <c r="D7" s="4">
        <f>E24</f>
        <v>268.327</v>
      </c>
      <c r="F7" s="3" t="s">
        <v>5</v>
      </c>
      <c r="G7" s="6">
        <f>J7+2*D4</f>
        <v>288</v>
      </c>
      <c r="I7" s="3" t="s">
        <v>15</v>
      </c>
      <c r="J7" s="5">
        <f>D3*D5</f>
        <v>252</v>
      </c>
      <c r="L7" s="5" t="s">
        <v>27</v>
      </c>
      <c r="M7" s="7">
        <f>D7-2*J11</f>
        <v>254.827</v>
      </c>
    </row>
    <row r="8" spans="3:11" ht="19.5" customHeight="1" hidden="1">
      <c r="C8" s="3" t="s">
        <v>12</v>
      </c>
      <c r="D8" s="4">
        <f>D23</f>
        <v>160</v>
      </c>
      <c r="F8" s="3" t="s">
        <v>6</v>
      </c>
      <c r="G8" s="6">
        <f>(D3*(D4+D5)/2)</f>
        <v>153</v>
      </c>
      <c r="I8" s="3" t="s">
        <v>89</v>
      </c>
      <c r="J8" s="5">
        <f>(2*D10*((G13+G14)/(D21+E21))+J9)</f>
        <v>0.031556616807620216</v>
      </c>
      <c r="K8" s="5">
        <f>ROUND(J8,4)</f>
        <v>0.0316</v>
      </c>
    </row>
    <row r="9" spans="3:10" ht="19.5" customHeight="1" hidden="1">
      <c r="C9" s="8" t="s">
        <v>86</v>
      </c>
      <c r="D9" s="4">
        <f>D22</f>
        <v>20</v>
      </c>
      <c r="E9" s="5">
        <f>D9*PI()/180</f>
        <v>0.3490658503988659</v>
      </c>
      <c r="F9" s="3" t="s">
        <v>84</v>
      </c>
      <c r="G9" s="9">
        <f>ATAN(D10)</f>
        <v>0.3490658503988659</v>
      </c>
      <c r="I9" s="3" t="s">
        <v>90</v>
      </c>
      <c r="J9" s="10">
        <f>TAN(G9)-G9</f>
        <v>0.014904383867336446</v>
      </c>
    </row>
    <row r="10" spans="3:12" ht="19.5" customHeight="1" hidden="1">
      <c r="C10" s="8" t="s">
        <v>87</v>
      </c>
      <c r="D10" s="11">
        <f>TAN(E9)</f>
        <v>0.36397023426620234</v>
      </c>
      <c r="F10" s="3" t="s">
        <v>7</v>
      </c>
      <c r="G10" s="9">
        <f>(D8-G8)/D3</f>
        <v>2.3333333333333335</v>
      </c>
      <c r="I10" s="3" t="s">
        <v>98</v>
      </c>
      <c r="J10" s="5">
        <f>N69*PI()/180</f>
        <v>0.443837228782158</v>
      </c>
      <c r="K10" s="5" t="s">
        <v>99</v>
      </c>
      <c r="L10" s="5">
        <f>COS(J10)</f>
        <v>0.9031105791356551</v>
      </c>
    </row>
    <row r="11" spans="3:10" ht="19.5" customHeight="1" hidden="1">
      <c r="C11" s="3" t="s">
        <v>88</v>
      </c>
      <c r="D11" s="12">
        <f>D10-(D9*3.14/180)</f>
        <v>0.015081345377313427</v>
      </c>
      <c r="F11" s="3" t="s">
        <v>8</v>
      </c>
      <c r="G11" s="13">
        <f>(D6-J6)/2</f>
        <v>4.836500000000001</v>
      </c>
      <c r="I11" s="3" t="s">
        <v>13</v>
      </c>
      <c r="J11" s="5">
        <f>(2.25+G10-(G13+G14))*D3</f>
        <v>6.750000000000002</v>
      </c>
    </row>
    <row r="12" spans="3:12" ht="19.5" customHeight="1" hidden="1">
      <c r="C12" s="8" t="s">
        <v>23</v>
      </c>
      <c r="D12" s="12">
        <f>COS(D9*3.14/180)</f>
        <v>0.9397531304731841</v>
      </c>
      <c r="F12" s="3" t="s">
        <v>9</v>
      </c>
      <c r="G12" s="13">
        <f>(D7-J7)/2</f>
        <v>8.163499999999999</v>
      </c>
      <c r="I12" s="3" t="s">
        <v>16</v>
      </c>
      <c r="J12" s="14">
        <f>0.5+(D4*D9)/180</f>
        <v>2.5</v>
      </c>
      <c r="L12" s="14">
        <f>ROUND(J12,0)</f>
        <v>3</v>
      </c>
    </row>
    <row r="13" spans="3:12" ht="19.5" customHeight="1" hidden="1">
      <c r="C13" s="8" t="s">
        <v>24</v>
      </c>
      <c r="D13" s="12">
        <f>SIN(D9*3.14/180)</f>
        <v>0.34185384854620343</v>
      </c>
      <c r="F13" s="3" t="s">
        <v>10</v>
      </c>
      <c r="G13" s="15">
        <f>1+G10-(G12/D3)</f>
        <v>0.612166666666667</v>
      </c>
      <c r="I13" s="3" t="s">
        <v>17</v>
      </c>
      <c r="J13" s="14">
        <f>0.5+(D5*D9)/180</f>
        <v>9.833333333333334</v>
      </c>
      <c r="L13" s="14">
        <f>ROUND(J13,0)</f>
        <v>10</v>
      </c>
    </row>
    <row r="14" spans="6:10" ht="19.5" customHeight="1" hidden="1">
      <c r="F14" s="3" t="s">
        <v>11</v>
      </c>
      <c r="G14" s="15">
        <f>1+G10-(G11/D3)</f>
        <v>1.7211666666666665</v>
      </c>
      <c r="I14" s="3" t="s">
        <v>18</v>
      </c>
      <c r="J14" s="16">
        <f>((PI()*(L12-0.5))+D4*D11)*D12*D3+(2*D3*G13*D13)</f>
        <v>24.163368709953637</v>
      </c>
    </row>
    <row r="15" spans="3:10" ht="19.5" customHeight="1" hidden="1">
      <c r="C15" s="3" t="s">
        <v>44</v>
      </c>
      <c r="D15" s="4">
        <f>E24/(D5+2)</f>
        <v>3.120081395348837</v>
      </c>
      <c r="I15" s="3" t="s">
        <v>25</v>
      </c>
      <c r="J15" s="17">
        <f>((PI()*(L13-0.5))+D5*D11)*D12*D3+(2*D3*G14*D13)</f>
        <v>91.24301918966931</v>
      </c>
    </row>
    <row r="16" ht="19.5" customHeight="1" hidden="1"/>
    <row r="17" ht="19.5" customHeight="1" thickBot="1"/>
    <row r="18" spans="2:8" ht="32.25" customHeight="1" thickBot="1">
      <c r="B18" s="246" t="s">
        <v>105</v>
      </c>
      <c r="C18" s="247"/>
      <c r="D18" s="247"/>
      <c r="E18" s="248"/>
      <c r="G18" s="147" t="s">
        <v>111</v>
      </c>
      <c r="H18" s="148"/>
    </row>
    <row r="19" spans="2:8" ht="19.5" customHeight="1">
      <c r="B19" s="237" t="s">
        <v>40</v>
      </c>
      <c r="C19" s="238"/>
      <c r="D19" s="178" t="s">
        <v>29</v>
      </c>
      <c r="E19" s="179" t="s">
        <v>30</v>
      </c>
      <c r="G19" s="149"/>
      <c r="H19" s="150"/>
    </row>
    <row r="20" spans="2:9" ht="19.5" customHeight="1">
      <c r="B20" s="239"/>
      <c r="C20" s="172" t="s">
        <v>56</v>
      </c>
      <c r="D20" s="194">
        <v>3</v>
      </c>
      <c r="E20" s="195"/>
      <c r="G20" s="149"/>
      <c r="H20" s="150"/>
      <c r="I20" s="6"/>
    </row>
    <row r="21" spans="2:8" ht="19.5" customHeight="1">
      <c r="B21" s="239"/>
      <c r="C21" s="172" t="s">
        <v>28</v>
      </c>
      <c r="D21" s="196">
        <v>18</v>
      </c>
      <c r="E21" s="197">
        <v>84</v>
      </c>
      <c r="G21" s="151"/>
      <c r="H21" s="152"/>
    </row>
    <row r="22" spans="2:8" ht="19.5" customHeight="1">
      <c r="B22" s="239"/>
      <c r="C22" s="172" t="s">
        <v>31</v>
      </c>
      <c r="D22" s="198">
        <v>20</v>
      </c>
      <c r="E22" s="199"/>
      <c r="G22" s="19" t="s">
        <v>46</v>
      </c>
      <c r="H22" s="1">
        <v>84</v>
      </c>
    </row>
    <row r="23" spans="2:8" ht="19.5" customHeight="1">
      <c r="B23" s="239"/>
      <c r="C23" s="172" t="s">
        <v>32</v>
      </c>
      <c r="D23" s="194">
        <v>160</v>
      </c>
      <c r="E23" s="195"/>
      <c r="G23" s="19" t="s">
        <v>47</v>
      </c>
      <c r="H23" s="2">
        <v>268.33</v>
      </c>
    </row>
    <row r="24" spans="2:8" ht="19.5" customHeight="1" thickBot="1">
      <c r="B24" s="240"/>
      <c r="C24" s="173" t="s">
        <v>33</v>
      </c>
      <c r="D24" s="204">
        <v>63.673</v>
      </c>
      <c r="E24" s="205">
        <v>268.327</v>
      </c>
      <c r="G24" s="20" t="s">
        <v>44</v>
      </c>
      <c r="H24" s="21">
        <f>H23/(H22+2)</f>
        <v>3.120116279069767</v>
      </c>
    </row>
    <row r="25" spans="2:5" ht="19.5" customHeight="1" thickBot="1">
      <c r="B25" s="249" t="s">
        <v>106</v>
      </c>
      <c r="C25" s="174" t="s">
        <v>35</v>
      </c>
      <c r="D25" s="180">
        <f>J6</f>
        <v>54</v>
      </c>
      <c r="E25" s="181">
        <f>J7</f>
        <v>252</v>
      </c>
    </row>
    <row r="26" spans="2:8" ht="19.5" customHeight="1" thickBot="1">
      <c r="B26" s="250"/>
      <c r="C26" s="172" t="s">
        <v>80</v>
      </c>
      <c r="D26" s="182">
        <f>J6*COS(G9)</f>
        <v>50.74340152243906</v>
      </c>
      <c r="E26" s="183">
        <f>J7*COS(G9)</f>
        <v>236.80254043804894</v>
      </c>
      <c r="G26" s="133" t="s">
        <v>48</v>
      </c>
      <c r="H26" s="134"/>
    </row>
    <row r="27" spans="2:8" ht="19.5" customHeight="1" thickBot="1">
      <c r="B27" s="250"/>
      <c r="C27" s="175" t="s">
        <v>85</v>
      </c>
      <c r="D27" s="182">
        <f>D26/L10</f>
        <v>56.18736253870962</v>
      </c>
      <c r="E27" s="183">
        <f>E26/L10</f>
        <v>262.2076918473116</v>
      </c>
      <c r="G27" s="22" t="s">
        <v>49</v>
      </c>
      <c r="H27" s="23" t="s">
        <v>49</v>
      </c>
    </row>
    <row r="28" spans="2:8" ht="19.5" customHeight="1">
      <c r="B28" s="250"/>
      <c r="C28" s="176" t="s">
        <v>36</v>
      </c>
      <c r="D28" s="184">
        <f>M6</f>
        <v>50.173</v>
      </c>
      <c r="E28" s="185">
        <f>M7</f>
        <v>254.827</v>
      </c>
      <c r="G28" s="24">
        <v>0.2</v>
      </c>
      <c r="H28" s="25">
        <v>6.5</v>
      </c>
    </row>
    <row r="29" spans="2:8" ht="19.5" customHeight="1">
      <c r="B29" s="250"/>
      <c r="C29" s="176" t="s">
        <v>37</v>
      </c>
      <c r="D29" s="186">
        <f>J11</f>
        <v>6.750000000000002</v>
      </c>
      <c r="E29" s="187"/>
      <c r="G29" s="26">
        <v>0.3</v>
      </c>
      <c r="H29" s="27">
        <v>7</v>
      </c>
    </row>
    <row r="30" spans="2:8" ht="19.5" customHeight="1">
      <c r="B30" s="250"/>
      <c r="C30" s="176" t="s">
        <v>82</v>
      </c>
      <c r="D30" s="188">
        <f>G11</f>
        <v>4.836500000000001</v>
      </c>
      <c r="E30" s="189">
        <f>G12</f>
        <v>8.163499999999999</v>
      </c>
      <c r="G30" s="26">
        <v>0.4</v>
      </c>
      <c r="H30" s="26">
        <v>8</v>
      </c>
    </row>
    <row r="31" spans="2:8" ht="19.5" customHeight="1">
      <c r="B31" s="250"/>
      <c r="C31" s="176" t="s">
        <v>83</v>
      </c>
      <c r="D31" s="188">
        <f>D29-D30</f>
        <v>1.9135000000000009</v>
      </c>
      <c r="E31" s="189">
        <f>D29-E30</f>
        <v>-1.4134999999999973</v>
      </c>
      <c r="G31" s="26">
        <v>0.5</v>
      </c>
      <c r="H31" s="27">
        <v>9</v>
      </c>
    </row>
    <row r="32" spans="2:8" ht="19.5" customHeight="1">
      <c r="B32" s="250"/>
      <c r="C32" s="176" t="s">
        <v>41</v>
      </c>
      <c r="D32" s="184">
        <f>G13</f>
        <v>0.612166666666667</v>
      </c>
      <c r="E32" s="185">
        <f>G14</f>
        <v>1.7211666666666665</v>
      </c>
      <c r="G32" s="26">
        <v>0.6</v>
      </c>
      <c r="H32" s="26">
        <v>10</v>
      </c>
    </row>
    <row r="33" spans="2:8" ht="19.5" customHeight="1">
      <c r="B33" s="250"/>
      <c r="C33" s="176" t="s">
        <v>38</v>
      </c>
      <c r="D33" s="184">
        <f>L12</f>
        <v>3</v>
      </c>
      <c r="E33" s="185">
        <f>L13</f>
        <v>10</v>
      </c>
      <c r="G33" s="27">
        <v>0.7</v>
      </c>
      <c r="H33" s="27">
        <v>11</v>
      </c>
    </row>
    <row r="34" spans="2:8" ht="19.5" customHeight="1" thickBot="1">
      <c r="B34" s="251"/>
      <c r="C34" s="177" t="s">
        <v>39</v>
      </c>
      <c r="D34" s="192">
        <f>J14</f>
        <v>24.163368709953637</v>
      </c>
      <c r="E34" s="193">
        <f>J15</f>
        <v>91.24301918966931</v>
      </c>
      <c r="G34" s="26">
        <v>0.8</v>
      </c>
      <c r="H34" s="26">
        <v>12</v>
      </c>
    </row>
    <row r="35" spans="2:8" ht="19.5" customHeight="1">
      <c r="B35" s="245"/>
      <c r="C35" s="171" t="s">
        <v>42</v>
      </c>
      <c r="D35" s="171"/>
      <c r="E35" s="171"/>
      <c r="G35" s="27">
        <v>0.9</v>
      </c>
      <c r="H35" s="27">
        <v>14</v>
      </c>
    </row>
    <row r="36" spans="2:8" ht="19.5" customHeight="1" thickBot="1">
      <c r="B36" s="28"/>
      <c r="C36" s="29"/>
      <c r="D36" s="30"/>
      <c r="E36" s="30"/>
      <c r="G36" s="26">
        <v>1</v>
      </c>
      <c r="H36" s="26">
        <v>16</v>
      </c>
    </row>
    <row r="37" spans="2:8" ht="19.5" customHeight="1">
      <c r="B37" s="28"/>
      <c r="C37" s="29"/>
      <c r="D37" s="72" t="s">
        <v>50</v>
      </c>
      <c r="E37" s="252"/>
      <c r="F37" s="73"/>
      <c r="G37" s="26">
        <v>1.25</v>
      </c>
      <c r="H37" s="27">
        <v>18</v>
      </c>
    </row>
    <row r="38" spans="2:8" ht="19.5" customHeight="1">
      <c r="B38" s="28"/>
      <c r="C38" s="31"/>
      <c r="D38" s="74"/>
      <c r="E38" s="153"/>
      <c r="F38" s="75"/>
      <c r="G38" s="26">
        <v>1.5</v>
      </c>
      <c r="H38" s="26">
        <v>20</v>
      </c>
    </row>
    <row r="39" spans="2:8" ht="19.5" customHeight="1">
      <c r="B39" s="28"/>
      <c r="C39" s="31"/>
      <c r="D39" s="74"/>
      <c r="E39" s="153"/>
      <c r="F39" s="75"/>
      <c r="G39" s="27">
        <v>1.75</v>
      </c>
      <c r="H39" s="27">
        <v>22</v>
      </c>
    </row>
    <row r="40" spans="4:8" ht="19.5" customHeight="1">
      <c r="D40" s="74"/>
      <c r="E40" s="153"/>
      <c r="F40" s="75"/>
      <c r="G40" s="26">
        <v>2</v>
      </c>
      <c r="H40" s="27">
        <v>24</v>
      </c>
    </row>
    <row r="41" spans="4:8" ht="19.5" customHeight="1" thickBot="1">
      <c r="D41" s="76"/>
      <c r="E41" s="253"/>
      <c r="F41" s="77"/>
      <c r="G41" s="27">
        <v>2.25</v>
      </c>
      <c r="H41" s="26">
        <v>25</v>
      </c>
    </row>
    <row r="42" spans="7:8" ht="19.5" customHeight="1" thickBot="1">
      <c r="G42" s="26">
        <v>2.5</v>
      </c>
      <c r="H42" s="27">
        <v>27</v>
      </c>
    </row>
    <row r="43" spans="3:8" ht="19.5" customHeight="1">
      <c r="C43" s="104" t="s">
        <v>107</v>
      </c>
      <c r="D43" s="105"/>
      <c r="E43" s="106"/>
      <c r="G43" s="27">
        <v>2.75</v>
      </c>
      <c r="H43" s="32">
        <v>30</v>
      </c>
    </row>
    <row r="44" spans="3:8" ht="19.5" customHeight="1">
      <c r="C44" s="107"/>
      <c r="D44" s="108"/>
      <c r="E44" s="109"/>
      <c r="G44" s="26">
        <v>3</v>
      </c>
      <c r="H44" s="26">
        <v>32</v>
      </c>
    </row>
    <row r="45" spans="3:8" ht="19.5" customHeight="1">
      <c r="C45" s="107"/>
      <c r="D45" s="108"/>
      <c r="E45" s="109"/>
      <c r="G45" s="27">
        <v>3.25</v>
      </c>
      <c r="H45" s="32">
        <v>36</v>
      </c>
    </row>
    <row r="46" spans="3:8" ht="19.5" customHeight="1">
      <c r="C46" s="107"/>
      <c r="D46" s="108"/>
      <c r="E46" s="109"/>
      <c r="G46" s="27">
        <v>3.5</v>
      </c>
      <c r="H46" s="27">
        <v>39</v>
      </c>
    </row>
    <row r="47" spans="3:8" ht="19.5" customHeight="1">
      <c r="C47" s="107"/>
      <c r="D47" s="108"/>
      <c r="E47" s="109"/>
      <c r="G47" s="27">
        <v>3.75</v>
      </c>
      <c r="H47" s="26">
        <v>40</v>
      </c>
    </row>
    <row r="48" spans="3:8" ht="19.5" customHeight="1">
      <c r="C48" s="107"/>
      <c r="D48" s="108"/>
      <c r="E48" s="109"/>
      <c r="G48" s="26">
        <v>4</v>
      </c>
      <c r="H48" s="32">
        <v>42</v>
      </c>
    </row>
    <row r="49" spans="3:8" ht="19.5" customHeight="1">
      <c r="C49" s="107"/>
      <c r="D49" s="108"/>
      <c r="E49" s="109"/>
      <c r="G49" s="27">
        <v>4.5</v>
      </c>
      <c r="H49" s="27">
        <v>45</v>
      </c>
    </row>
    <row r="50" spans="3:8" ht="19.5" customHeight="1">
      <c r="C50" s="107"/>
      <c r="D50" s="108"/>
      <c r="E50" s="109"/>
      <c r="G50" s="27">
        <v>4.75</v>
      </c>
      <c r="H50" s="26">
        <v>50</v>
      </c>
    </row>
    <row r="51" spans="3:8" ht="15">
      <c r="C51" s="107"/>
      <c r="D51" s="108"/>
      <c r="E51" s="109"/>
      <c r="G51" s="26">
        <v>5</v>
      </c>
      <c r="H51" s="27">
        <v>55</v>
      </c>
    </row>
    <row r="52" spans="3:8" ht="15">
      <c r="C52" s="107"/>
      <c r="D52" s="108"/>
      <c r="E52" s="109"/>
      <c r="G52" s="27">
        <v>5.5</v>
      </c>
      <c r="H52" s="27">
        <v>60</v>
      </c>
    </row>
    <row r="53" spans="3:8" ht="15.75" thickBot="1">
      <c r="C53" s="110"/>
      <c r="D53" s="111"/>
      <c r="E53" s="112"/>
      <c r="G53" s="33">
        <v>6</v>
      </c>
      <c r="H53" s="34">
        <v>65</v>
      </c>
    </row>
    <row r="54" spans="3:5" ht="12.75">
      <c r="C54" s="35"/>
      <c r="D54" s="35"/>
      <c r="E54" s="35"/>
    </row>
    <row r="55" spans="3:5" ht="12.75" hidden="1">
      <c r="C55" s="35"/>
      <c r="D55" s="35"/>
      <c r="E55" s="35"/>
    </row>
    <row r="56" spans="3:5" ht="12.75" hidden="1">
      <c r="C56" s="36"/>
      <c r="D56" s="37"/>
      <c r="E56" s="38"/>
    </row>
    <row r="57" ht="12.75" hidden="1"/>
    <row r="58" ht="15.75" customHeight="1" hidden="1"/>
    <row r="59" ht="15.75" customHeight="1" hidden="1"/>
    <row r="60" ht="15.75" customHeight="1" hidden="1"/>
    <row r="61" ht="15.75" customHeight="1" hidden="1"/>
    <row r="62" ht="15.75" customHeight="1" hidden="1"/>
    <row r="63" ht="15.75" customHeight="1" hidden="1"/>
    <row r="64" ht="15.75" customHeight="1" hidden="1"/>
    <row r="65" ht="15.75" customHeight="1" hidden="1"/>
    <row r="66" spans="11:14" ht="15.75" customHeight="1" hidden="1">
      <c r="K66" s="14"/>
      <c r="L66" s="17"/>
      <c r="M66" s="113" t="s">
        <v>92</v>
      </c>
      <c r="N66" s="114" t="s">
        <v>93</v>
      </c>
    </row>
    <row r="67" spans="10:14" ht="15.75" customHeight="1" hidden="1">
      <c r="J67" s="5" t="s">
        <v>97</v>
      </c>
      <c r="K67" s="14"/>
      <c r="L67" s="17"/>
      <c r="M67" s="113"/>
      <c r="N67" s="114"/>
    </row>
    <row r="68" spans="10:14" ht="15.75" customHeight="1" hidden="1">
      <c r="J68" s="5" t="s">
        <v>94</v>
      </c>
      <c r="K68" s="14"/>
      <c r="L68" s="17"/>
      <c r="M68" s="113"/>
      <c r="N68" s="114"/>
    </row>
    <row r="69" spans="10:14" ht="15.75" customHeight="1" hidden="1">
      <c r="J69" s="14">
        <f>K8</f>
        <v>0.0316</v>
      </c>
      <c r="K69" s="14"/>
      <c r="L69" s="17"/>
      <c r="M69" s="5">
        <f>VLOOKUP(J69,K71:L1621,2,0)</f>
        <v>5.43</v>
      </c>
      <c r="N69" s="5">
        <f>20+M69</f>
        <v>25.43</v>
      </c>
    </row>
    <row r="70" spans="10:13" ht="15.75" customHeight="1" hidden="1">
      <c r="J70" s="5" t="s">
        <v>95</v>
      </c>
      <c r="K70" s="14"/>
      <c r="L70" s="17" t="s">
        <v>96</v>
      </c>
      <c r="M70" s="5"/>
    </row>
    <row r="71" spans="10:13" ht="15.75" customHeight="1" hidden="1">
      <c r="J71" s="5">
        <f>TAN(PI()*(20+L71)/180)-((20+L71)*PI()/180)</f>
        <v>0.014904383867336446</v>
      </c>
      <c r="K71" s="14">
        <f aca="true" t="shared" si="0" ref="K71:K134">ROUND(J71,4)</f>
        <v>0.0149</v>
      </c>
      <c r="L71" s="17">
        <v>0</v>
      </c>
      <c r="M71" s="5"/>
    </row>
    <row r="72" spans="10:13" ht="15.75" customHeight="1" hidden="1">
      <c r="J72" s="5">
        <f>TAN(PI()*(20+L72)/180)-((20+L72)*PI()/180)</f>
        <v>0.014927517558652403</v>
      </c>
      <c r="K72" s="14">
        <f t="shared" si="0"/>
        <v>0.0149</v>
      </c>
      <c r="L72" s="17">
        <v>0.01</v>
      </c>
      <c r="M72" s="5"/>
    </row>
    <row r="73" spans="10:13" ht="15.75" customHeight="1" hidden="1">
      <c r="J73" s="5">
        <f aca="true" t="shared" si="1" ref="J73:J136">TAN(3.14*(20+L73)/180)-((20+L73)*3.14/180)</f>
        <v>0.014927172018437462</v>
      </c>
      <c r="K73" s="14">
        <f t="shared" si="0"/>
        <v>0.0149</v>
      </c>
      <c r="L73" s="17">
        <v>0.02</v>
      </c>
      <c r="M73" s="5"/>
    </row>
    <row r="74" spans="10:13" ht="15.75" customHeight="1" hidden="1">
      <c r="J74" s="5">
        <f t="shared" si="1"/>
        <v>0.014950318716474287</v>
      </c>
      <c r="K74" s="14">
        <f t="shared" si="0"/>
        <v>0.015</v>
      </c>
      <c r="L74" s="17">
        <v>0.03</v>
      </c>
      <c r="M74" s="5"/>
    </row>
    <row r="75" spans="10:13" ht="12.75" hidden="1">
      <c r="J75" s="5">
        <f t="shared" si="1"/>
        <v>0.014973490534297529</v>
      </c>
      <c r="K75" s="14">
        <f t="shared" si="0"/>
        <v>0.015</v>
      </c>
      <c r="L75" s="17">
        <v>0.04</v>
      </c>
      <c r="M75" s="5"/>
    </row>
    <row r="76" spans="10:13" ht="12.75" hidden="1">
      <c r="J76" s="5">
        <f t="shared" si="1"/>
        <v>0.01499668748872729</v>
      </c>
      <c r="K76" s="14">
        <f t="shared" si="0"/>
        <v>0.015</v>
      </c>
      <c r="L76" s="17">
        <v>0.05</v>
      </c>
      <c r="M76" s="5"/>
    </row>
    <row r="77" spans="10:13" ht="12.75" hidden="1">
      <c r="J77" s="5">
        <f t="shared" si="1"/>
        <v>0.015019909596590997</v>
      </c>
      <c r="K77" s="14">
        <f t="shared" si="0"/>
        <v>0.015</v>
      </c>
      <c r="L77" s="17">
        <v>0.06</v>
      </c>
      <c r="M77" s="5"/>
    </row>
    <row r="78" spans="10:13" ht="12.75" hidden="1">
      <c r="J78" s="5">
        <f t="shared" si="1"/>
        <v>0.015043156874723407</v>
      </c>
      <c r="K78" s="14">
        <f t="shared" si="0"/>
        <v>0.015</v>
      </c>
      <c r="L78" s="17">
        <v>0.07</v>
      </c>
      <c r="M78" s="5"/>
    </row>
    <row r="79" spans="10:13" ht="12.75" hidden="1">
      <c r="J79" s="5">
        <f t="shared" si="1"/>
        <v>0.015066429339966603</v>
      </c>
      <c r="K79" s="14">
        <f t="shared" si="0"/>
        <v>0.0151</v>
      </c>
      <c r="L79" s="17">
        <v>0.08</v>
      </c>
      <c r="M79" s="5"/>
    </row>
    <row r="80" spans="10:13" ht="12.75" hidden="1">
      <c r="J80" s="5">
        <f t="shared" si="1"/>
        <v>0.015089727009170162</v>
      </c>
      <c r="K80" s="14">
        <f t="shared" si="0"/>
        <v>0.0151</v>
      </c>
      <c r="L80" s="17">
        <v>0.09</v>
      </c>
      <c r="M80" s="5"/>
    </row>
    <row r="81" spans="10:13" ht="12.75" hidden="1">
      <c r="J81" s="5">
        <f t="shared" si="1"/>
        <v>0.015113049899190878</v>
      </c>
      <c r="K81" s="14">
        <f t="shared" si="0"/>
        <v>0.0151</v>
      </c>
      <c r="L81" s="17">
        <v>0.1</v>
      </c>
      <c r="M81" s="5"/>
    </row>
    <row r="82" spans="10:13" ht="12.75" hidden="1">
      <c r="J82" s="5">
        <f t="shared" si="1"/>
        <v>0.015136398026892983</v>
      </c>
      <c r="K82" s="14">
        <f t="shared" si="0"/>
        <v>0.0151</v>
      </c>
      <c r="L82" s="17">
        <v>0.11</v>
      </c>
      <c r="M82" s="5"/>
    </row>
    <row r="83" spans="10:13" ht="12.75" hidden="1">
      <c r="J83" s="5">
        <f t="shared" si="1"/>
        <v>0.015159771409148093</v>
      </c>
      <c r="K83" s="14">
        <f t="shared" si="0"/>
        <v>0.0152</v>
      </c>
      <c r="L83" s="17">
        <v>0.12</v>
      </c>
      <c r="M83" s="5"/>
    </row>
    <row r="84" spans="10:13" ht="12.75" hidden="1">
      <c r="J84" s="5">
        <f t="shared" si="1"/>
        <v>0.015183170062835094</v>
      </c>
      <c r="K84" s="14">
        <f t="shared" si="0"/>
        <v>0.0152</v>
      </c>
      <c r="L84" s="17">
        <v>0.13</v>
      </c>
      <c r="M84" s="5"/>
    </row>
    <row r="85" spans="10:13" ht="12.75" hidden="1">
      <c r="J85" s="5">
        <f t="shared" si="1"/>
        <v>0.015206594004840479</v>
      </c>
      <c r="K85" s="14">
        <f t="shared" si="0"/>
        <v>0.0152</v>
      </c>
      <c r="L85" s="17">
        <v>0.14</v>
      </c>
      <c r="M85" s="5"/>
    </row>
    <row r="86" spans="10:13" ht="12.75" hidden="1">
      <c r="J86" s="5">
        <f t="shared" si="1"/>
        <v>0.015230043252057957</v>
      </c>
      <c r="K86" s="14">
        <f t="shared" si="0"/>
        <v>0.0152</v>
      </c>
      <c r="L86" s="17">
        <v>0.15</v>
      </c>
      <c r="M86" s="5"/>
    </row>
    <row r="87" spans="10:13" ht="12.75" hidden="1">
      <c r="J87" s="5">
        <f t="shared" si="1"/>
        <v>0.015253517821388674</v>
      </c>
      <c r="K87" s="14">
        <f t="shared" si="0"/>
        <v>0.0153</v>
      </c>
      <c r="L87" s="17">
        <v>0.16</v>
      </c>
      <c r="M87" s="5"/>
    </row>
    <row r="88" spans="10:13" ht="12.75" hidden="1">
      <c r="J88" s="5">
        <f t="shared" si="1"/>
        <v>0.015277017729741216</v>
      </c>
      <c r="K88" s="14">
        <f t="shared" si="0"/>
        <v>0.0153</v>
      </c>
      <c r="L88" s="17">
        <v>0.17</v>
      </c>
      <c r="M88" s="5"/>
    </row>
    <row r="89" spans="10:13" ht="12.75" hidden="1">
      <c r="J89" s="5">
        <f t="shared" si="1"/>
        <v>0.015300542994031552</v>
      </c>
      <c r="K89" s="14">
        <f t="shared" si="0"/>
        <v>0.0153</v>
      </c>
      <c r="L89" s="17">
        <v>0.18</v>
      </c>
      <c r="M89" s="5"/>
    </row>
    <row r="90" spans="10:13" ht="12.75" hidden="1">
      <c r="J90" s="5">
        <f t="shared" si="1"/>
        <v>0.015324093631183144</v>
      </c>
      <c r="K90" s="14">
        <f t="shared" si="0"/>
        <v>0.0153</v>
      </c>
      <c r="L90" s="17">
        <v>0.19</v>
      </c>
      <c r="M90" s="5"/>
    </row>
    <row r="91" spans="10:13" ht="12.75" hidden="1">
      <c r="J91" s="5">
        <f t="shared" si="1"/>
        <v>0.015347669658126784</v>
      </c>
      <c r="K91" s="14">
        <f t="shared" si="0"/>
        <v>0.0153</v>
      </c>
      <c r="L91" s="17">
        <v>0.2</v>
      </c>
      <c r="M91" s="5"/>
    </row>
    <row r="92" spans="10:13" ht="12.75" hidden="1">
      <c r="J92" s="5">
        <f t="shared" si="1"/>
        <v>0.015371271091800753</v>
      </c>
      <c r="K92" s="14">
        <f t="shared" si="0"/>
        <v>0.0154</v>
      </c>
      <c r="L92" s="17">
        <v>0.21</v>
      </c>
      <c r="M92" s="5"/>
    </row>
    <row r="93" spans="10:13" ht="12.75" hidden="1">
      <c r="J93" s="5">
        <f t="shared" si="1"/>
        <v>0.015394897949150776</v>
      </c>
      <c r="K93" s="14">
        <f t="shared" si="0"/>
        <v>0.0154</v>
      </c>
      <c r="L93" s="17">
        <v>0.22</v>
      </c>
      <c r="M93" s="5"/>
    </row>
    <row r="94" spans="10:13" ht="12.75" hidden="1">
      <c r="J94" s="5">
        <f t="shared" si="1"/>
        <v>0.015418550247130014</v>
      </c>
      <c r="K94" s="14">
        <f t="shared" si="0"/>
        <v>0.0154</v>
      </c>
      <c r="L94" s="17">
        <v>0.23</v>
      </c>
      <c r="M94" s="5"/>
    </row>
    <row r="95" spans="10:13" ht="12.75" hidden="1">
      <c r="J95" s="5">
        <f t="shared" si="1"/>
        <v>0.01544222800269901</v>
      </c>
      <c r="K95" s="14">
        <f t="shared" si="0"/>
        <v>0.0154</v>
      </c>
      <c r="L95" s="17">
        <v>0.24</v>
      </c>
      <c r="M95" s="5"/>
    </row>
    <row r="96" spans="10:13" ht="12.75" hidden="1">
      <c r="J96" s="5">
        <f t="shared" si="1"/>
        <v>0.015465931232825914</v>
      </c>
      <c r="K96" s="14">
        <f t="shared" si="0"/>
        <v>0.0155</v>
      </c>
      <c r="L96" s="17">
        <v>0.25</v>
      </c>
      <c r="M96" s="5"/>
    </row>
    <row r="97" spans="10:13" ht="12.75" hidden="1">
      <c r="J97" s="5">
        <f t="shared" si="1"/>
        <v>0.015489659954486257</v>
      </c>
      <c r="K97" s="14">
        <f t="shared" si="0"/>
        <v>0.0155</v>
      </c>
      <c r="L97" s="17">
        <v>0.26</v>
      </c>
      <c r="M97" s="5"/>
    </row>
    <row r="98" spans="10:13" ht="12.75" hidden="1">
      <c r="J98" s="5">
        <f t="shared" si="1"/>
        <v>0.015513414184662955</v>
      </c>
      <c r="K98" s="14">
        <f t="shared" si="0"/>
        <v>0.0155</v>
      </c>
      <c r="L98" s="17">
        <v>0.27</v>
      </c>
      <c r="M98" s="5"/>
    </row>
    <row r="99" spans="10:13" ht="12.75" hidden="1">
      <c r="J99" s="5">
        <f t="shared" si="1"/>
        <v>0.015537193940346528</v>
      </c>
      <c r="K99" s="14">
        <f t="shared" si="0"/>
        <v>0.0155</v>
      </c>
      <c r="L99" s="17">
        <v>0.28</v>
      </c>
      <c r="M99" s="5"/>
    </row>
    <row r="100" spans="10:13" ht="12.75" hidden="1">
      <c r="J100" s="5">
        <f t="shared" si="1"/>
        <v>0.01556099923853499</v>
      </c>
      <c r="K100" s="14">
        <f t="shared" si="0"/>
        <v>0.0156</v>
      </c>
      <c r="L100" s="17">
        <v>0.29</v>
      </c>
      <c r="M100" s="5"/>
    </row>
    <row r="101" spans="10:13" ht="12.75" hidden="1">
      <c r="J101" s="5">
        <f t="shared" si="1"/>
        <v>0.015584830096233737</v>
      </c>
      <c r="K101" s="14">
        <f t="shared" si="0"/>
        <v>0.0156</v>
      </c>
      <c r="L101" s="17">
        <v>0.3</v>
      </c>
      <c r="M101" s="5"/>
    </row>
    <row r="102" spans="10:13" ht="12.75" hidden="1">
      <c r="J102" s="5">
        <f t="shared" si="1"/>
        <v>0.015608686530455718</v>
      </c>
      <c r="K102" s="14">
        <f t="shared" si="0"/>
        <v>0.0156</v>
      </c>
      <c r="L102" s="17">
        <v>0.31</v>
      </c>
      <c r="M102" s="5"/>
    </row>
    <row r="103" spans="10:13" ht="12.75" hidden="1">
      <c r="J103" s="5">
        <f t="shared" si="1"/>
        <v>0.015632568558221482</v>
      </c>
      <c r="K103" s="14">
        <f t="shared" si="0"/>
        <v>0.0156</v>
      </c>
      <c r="L103" s="17">
        <v>0.32</v>
      </c>
      <c r="M103" s="5"/>
    </row>
    <row r="104" spans="10:13" ht="12.75" hidden="1">
      <c r="J104" s="5">
        <f t="shared" si="1"/>
        <v>0.015656476196558855</v>
      </c>
      <c r="K104" s="14">
        <f t="shared" si="0"/>
        <v>0.0157</v>
      </c>
      <c r="L104" s="17">
        <v>0.33</v>
      </c>
      <c r="M104" s="5"/>
    </row>
    <row r="105" spans="10:13" ht="12.75" hidden="1">
      <c r="J105" s="5">
        <f t="shared" si="1"/>
        <v>0.01568040946250343</v>
      </c>
      <c r="K105" s="14">
        <f t="shared" si="0"/>
        <v>0.0157</v>
      </c>
      <c r="L105" s="17">
        <v>0.34</v>
      </c>
      <c r="M105" s="5"/>
    </row>
    <row r="106" spans="10:13" ht="12.75" hidden="1">
      <c r="J106" s="5">
        <f t="shared" si="1"/>
        <v>0.015704368373098188</v>
      </c>
      <c r="K106" s="14">
        <f t="shared" si="0"/>
        <v>0.0157</v>
      </c>
      <c r="L106" s="17">
        <v>0.35</v>
      </c>
      <c r="M106" s="5"/>
    </row>
    <row r="107" spans="10:13" ht="12.75" hidden="1">
      <c r="J107" s="5">
        <f t="shared" si="1"/>
        <v>0.015728352945393598</v>
      </c>
      <c r="K107" s="14">
        <f t="shared" si="0"/>
        <v>0.0157</v>
      </c>
      <c r="L107" s="17">
        <v>0.36</v>
      </c>
      <c r="M107" s="5"/>
    </row>
    <row r="108" spans="10:13" ht="12.75" hidden="1">
      <c r="J108" s="5">
        <f t="shared" si="1"/>
        <v>0.01575236319644774</v>
      </c>
      <c r="K108" s="14">
        <f t="shared" si="0"/>
        <v>0.0158</v>
      </c>
      <c r="L108" s="17">
        <v>0.37</v>
      </c>
      <c r="M108" s="5"/>
    </row>
    <row r="109" spans="10:13" ht="12.75" hidden="1">
      <c r="J109" s="5">
        <f t="shared" si="1"/>
        <v>0.015776399143326292</v>
      </c>
      <c r="K109" s="14">
        <f t="shared" si="0"/>
        <v>0.0158</v>
      </c>
      <c r="L109" s="17">
        <v>0.38</v>
      </c>
      <c r="M109" s="5"/>
    </row>
    <row r="110" spans="10:13" ht="12.75" hidden="1">
      <c r="J110" s="5">
        <f t="shared" si="1"/>
        <v>0.01580046080310238</v>
      </c>
      <c r="K110" s="14">
        <f t="shared" si="0"/>
        <v>0.0158</v>
      </c>
      <c r="L110" s="17">
        <v>0.39</v>
      </c>
      <c r="M110" s="5"/>
    </row>
    <row r="111" spans="10:13" ht="12.75" hidden="1">
      <c r="J111" s="5">
        <f t="shared" si="1"/>
        <v>0.01582454819285667</v>
      </c>
      <c r="K111" s="14">
        <f t="shared" si="0"/>
        <v>0.0158</v>
      </c>
      <c r="L111" s="17">
        <v>0.4</v>
      </c>
      <c r="M111" s="5"/>
    </row>
    <row r="112" spans="10:13" ht="12.75" hidden="1">
      <c r="J112" s="5">
        <f t="shared" si="1"/>
        <v>0.015848661329677494</v>
      </c>
      <c r="K112" s="14">
        <f t="shared" si="0"/>
        <v>0.0158</v>
      </c>
      <c r="L112" s="17">
        <v>0.41</v>
      </c>
      <c r="M112" s="5"/>
    </row>
    <row r="113" spans="10:13" ht="12.75" hidden="1">
      <c r="J113" s="5">
        <f t="shared" si="1"/>
        <v>0.015872800230660622</v>
      </c>
      <c r="K113" s="14">
        <f t="shared" si="0"/>
        <v>0.0159</v>
      </c>
      <c r="L113" s="17">
        <v>0.42</v>
      </c>
      <c r="M113" s="5"/>
    </row>
    <row r="114" spans="10:13" ht="12.75" hidden="1">
      <c r="J114" s="5">
        <f t="shared" si="1"/>
        <v>0.015896964912909484</v>
      </c>
      <c r="K114" s="14">
        <f t="shared" si="0"/>
        <v>0.0159</v>
      </c>
      <c r="L114" s="17">
        <v>0.43</v>
      </c>
      <c r="M114" s="5"/>
    </row>
    <row r="115" spans="10:13" ht="12.75" hidden="1">
      <c r="J115" s="5">
        <f t="shared" si="1"/>
        <v>0.015921155393535114</v>
      </c>
      <c r="K115" s="14">
        <f t="shared" si="0"/>
        <v>0.0159</v>
      </c>
      <c r="L115" s="17">
        <v>0.44</v>
      </c>
      <c r="M115" s="5"/>
    </row>
    <row r="116" spans="10:13" ht="12.75" hidden="1">
      <c r="J116" s="5">
        <f t="shared" si="1"/>
        <v>0.015945371689656096</v>
      </c>
      <c r="K116" s="14">
        <f t="shared" si="0"/>
        <v>0.0159</v>
      </c>
      <c r="L116" s="17">
        <v>0.45</v>
      </c>
      <c r="M116" s="5"/>
    </row>
    <row r="117" spans="10:13" ht="12.75" hidden="1">
      <c r="J117" s="5">
        <f t="shared" si="1"/>
        <v>0.01596961381839851</v>
      </c>
      <c r="K117" s="14">
        <f t="shared" si="0"/>
        <v>0.016</v>
      </c>
      <c r="L117" s="17">
        <v>0.46</v>
      </c>
      <c r="M117" s="5"/>
    </row>
    <row r="118" spans="10:13" ht="12.75" hidden="1">
      <c r="J118" s="5">
        <f t="shared" si="1"/>
        <v>0.015993881796896203</v>
      </c>
      <c r="K118" s="14">
        <f t="shared" si="0"/>
        <v>0.016</v>
      </c>
      <c r="L118" s="17">
        <v>0.47</v>
      </c>
      <c r="M118" s="5"/>
    </row>
    <row r="119" spans="10:13" ht="12.75" hidden="1">
      <c r="J119" s="5">
        <f t="shared" si="1"/>
        <v>0.016018175642290522</v>
      </c>
      <c r="K119" s="14">
        <f t="shared" si="0"/>
        <v>0.016</v>
      </c>
      <c r="L119" s="17">
        <v>0.48</v>
      </c>
      <c r="M119" s="5"/>
    </row>
    <row r="120" spans="10:13" ht="12.75" hidden="1">
      <c r="J120" s="5">
        <f t="shared" si="1"/>
        <v>0.01604249537173047</v>
      </c>
      <c r="K120" s="14">
        <f t="shared" si="0"/>
        <v>0.016</v>
      </c>
      <c r="L120" s="17">
        <v>0.49</v>
      </c>
      <c r="M120" s="5"/>
    </row>
    <row r="121" spans="10:13" ht="12.75" hidden="1">
      <c r="J121" s="5">
        <f t="shared" si="1"/>
        <v>0.0160668410023726</v>
      </c>
      <c r="K121" s="14">
        <f t="shared" si="0"/>
        <v>0.0161</v>
      </c>
      <c r="L121" s="17">
        <v>0.5</v>
      </c>
      <c r="M121" s="5"/>
    </row>
    <row r="122" spans="10:13" ht="12.75" hidden="1">
      <c r="J122" s="5">
        <f t="shared" si="1"/>
        <v>0.01609121255138124</v>
      </c>
      <c r="K122" s="14">
        <f t="shared" si="0"/>
        <v>0.0161</v>
      </c>
      <c r="L122" s="17">
        <v>0.51</v>
      </c>
      <c r="M122" s="5"/>
    </row>
    <row r="123" spans="10:13" ht="12.75" hidden="1">
      <c r="J123" s="5">
        <f t="shared" si="1"/>
        <v>0.016115610035928096</v>
      </c>
      <c r="K123" s="14">
        <f t="shared" si="0"/>
        <v>0.0161</v>
      </c>
      <c r="L123" s="17">
        <v>0.52</v>
      </c>
      <c r="M123" s="5"/>
    </row>
    <row r="124" spans="10:13" ht="12.75" hidden="1">
      <c r="J124" s="5">
        <f t="shared" si="1"/>
        <v>0.016140033473192816</v>
      </c>
      <c r="K124" s="14">
        <f t="shared" si="0"/>
        <v>0.0161</v>
      </c>
      <c r="L124" s="17">
        <v>0.53</v>
      </c>
      <c r="M124" s="5"/>
    </row>
    <row r="125" spans="10:13" ht="12.75" hidden="1">
      <c r="J125" s="5">
        <f t="shared" si="1"/>
        <v>0.016164482880362485</v>
      </c>
      <c r="K125" s="14">
        <f t="shared" si="0"/>
        <v>0.0162</v>
      </c>
      <c r="L125" s="17">
        <v>0.54</v>
      </c>
      <c r="M125" s="5"/>
    </row>
    <row r="126" spans="10:13" ht="12.75" hidden="1">
      <c r="J126" s="5">
        <f t="shared" si="1"/>
        <v>0.016188958274631904</v>
      </c>
      <c r="K126" s="14">
        <f t="shared" si="0"/>
        <v>0.0162</v>
      </c>
      <c r="L126" s="17">
        <v>0.55</v>
      </c>
      <c r="M126" s="5"/>
    </row>
    <row r="127" spans="10:13" ht="12.75" hidden="1">
      <c r="J127" s="5">
        <f t="shared" si="1"/>
        <v>0.01621345967320348</v>
      </c>
      <c r="K127" s="14">
        <f t="shared" si="0"/>
        <v>0.0162</v>
      </c>
      <c r="L127" s="17">
        <v>0.56</v>
      </c>
      <c r="M127" s="5"/>
    </row>
    <row r="128" spans="10:13" ht="12.75" hidden="1">
      <c r="J128" s="5">
        <f t="shared" si="1"/>
        <v>0.016237987093287387</v>
      </c>
      <c r="K128" s="14">
        <f t="shared" si="0"/>
        <v>0.0162</v>
      </c>
      <c r="L128" s="17">
        <v>0.57</v>
      </c>
      <c r="M128" s="5"/>
    </row>
    <row r="129" spans="10:13" ht="12.75" hidden="1">
      <c r="J129" s="5">
        <f t="shared" si="1"/>
        <v>0.016262540552101357</v>
      </c>
      <c r="K129" s="14">
        <f t="shared" si="0"/>
        <v>0.0163</v>
      </c>
      <c r="L129" s="17">
        <v>0.58</v>
      </c>
      <c r="M129" s="5"/>
    </row>
    <row r="130" spans="10:13" ht="12.75" hidden="1">
      <c r="J130" s="5">
        <f t="shared" si="1"/>
        <v>0.01628712006687094</v>
      </c>
      <c r="K130" s="14">
        <f t="shared" si="0"/>
        <v>0.0163</v>
      </c>
      <c r="L130" s="17">
        <v>0.59</v>
      </c>
      <c r="M130" s="5"/>
    </row>
    <row r="131" spans="10:13" ht="12.75" hidden="1">
      <c r="J131" s="5">
        <f t="shared" si="1"/>
        <v>0.016311725654829135</v>
      </c>
      <c r="K131" s="14">
        <f t="shared" si="0"/>
        <v>0.0163</v>
      </c>
      <c r="L131" s="17">
        <v>0.6</v>
      </c>
      <c r="M131" s="5"/>
    </row>
    <row r="132" spans="10:13" ht="12.75" hidden="1">
      <c r="J132" s="5">
        <f t="shared" si="1"/>
        <v>0.016336357333216922</v>
      </c>
      <c r="K132" s="14">
        <f t="shared" si="0"/>
        <v>0.0163</v>
      </c>
      <c r="L132" s="17">
        <v>0.61</v>
      </c>
      <c r="M132" s="5"/>
    </row>
    <row r="133" spans="10:13" ht="12.75" hidden="1">
      <c r="J133" s="5">
        <f t="shared" si="1"/>
        <v>0.016361015119282785</v>
      </c>
      <c r="K133" s="14">
        <f t="shared" si="0"/>
        <v>0.0164</v>
      </c>
      <c r="L133" s="17">
        <v>0.62</v>
      </c>
      <c r="M133" s="5"/>
    </row>
    <row r="134" spans="10:13" ht="12.75" hidden="1">
      <c r="J134" s="5">
        <f t="shared" si="1"/>
        <v>0.016385699030282863</v>
      </c>
      <c r="K134" s="14">
        <f t="shared" si="0"/>
        <v>0.0164</v>
      </c>
      <c r="L134" s="17">
        <v>0.63</v>
      </c>
      <c r="M134" s="5"/>
    </row>
    <row r="135" spans="10:13" ht="12.75" hidden="1">
      <c r="J135" s="5">
        <f t="shared" si="1"/>
        <v>0.016410409083481237</v>
      </c>
      <c r="K135" s="14">
        <f aca="true" t="shared" si="2" ref="K135:K198">ROUND(J135,4)</f>
        <v>0.0164</v>
      </c>
      <c r="L135" s="17">
        <v>0.64</v>
      </c>
      <c r="M135" s="5"/>
    </row>
    <row r="136" spans="10:13" ht="12.75" hidden="1">
      <c r="J136" s="5">
        <f t="shared" si="1"/>
        <v>0.016435145296149534</v>
      </c>
      <c r="K136" s="14">
        <f t="shared" si="2"/>
        <v>0.0164</v>
      </c>
      <c r="L136" s="17">
        <v>0.65</v>
      </c>
      <c r="M136" s="5"/>
    </row>
    <row r="137" spans="10:13" ht="12.75" hidden="1">
      <c r="J137" s="5">
        <f aca="true" t="shared" si="3" ref="J137:J200">TAN(3.14*(20+L137)/180)-((20+L137)*3.14/180)</f>
        <v>0.016459907685567043</v>
      </c>
      <c r="K137" s="14">
        <f t="shared" si="2"/>
        <v>0.0165</v>
      </c>
      <c r="L137" s="17">
        <v>0.66</v>
      </c>
      <c r="M137" s="5"/>
    </row>
    <row r="138" spans="10:13" ht="12.75" hidden="1">
      <c r="J138" s="5">
        <f t="shared" si="3"/>
        <v>0.016484696269020993</v>
      </c>
      <c r="K138" s="14">
        <f t="shared" si="2"/>
        <v>0.0165</v>
      </c>
      <c r="L138" s="17">
        <v>0.67</v>
      </c>
      <c r="M138" s="5"/>
    </row>
    <row r="139" spans="10:13" ht="12.75" hidden="1">
      <c r="J139" s="5">
        <f t="shared" si="3"/>
        <v>0.016509511063806104</v>
      </c>
      <c r="K139" s="14">
        <f t="shared" si="2"/>
        <v>0.0165</v>
      </c>
      <c r="L139" s="17">
        <v>0.68</v>
      </c>
      <c r="M139" s="5"/>
    </row>
    <row r="140" spans="10:13" ht="12.75" hidden="1">
      <c r="J140" s="5">
        <f t="shared" si="3"/>
        <v>0.016534352087225035</v>
      </c>
      <c r="K140" s="14">
        <f t="shared" si="2"/>
        <v>0.0165</v>
      </c>
      <c r="L140" s="17">
        <v>0.69</v>
      </c>
      <c r="M140" s="5"/>
    </row>
    <row r="141" spans="10:13" ht="12.75" hidden="1">
      <c r="J141" s="5">
        <f t="shared" si="3"/>
        <v>0.016559219356588162</v>
      </c>
      <c r="K141" s="14">
        <f t="shared" si="2"/>
        <v>0.0166</v>
      </c>
      <c r="L141" s="17">
        <v>0.7</v>
      </c>
      <c r="M141" s="5"/>
    </row>
    <row r="142" spans="10:13" ht="12.75" hidden="1">
      <c r="J142" s="5">
        <f t="shared" si="3"/>
        <v>0.01658411288921352</v>
      </c>
      <c r="K142" s="14">
        <f t="shared" si="2"/>
        <v>0.0166</v>
      </c>
      <c r="L142" s="17">
        <v>0.71</v>
      </c>
      <c r="M142" s="5"/>
    </row>
    <row r="143" spans="10:13" ht="12.75" hidden="1">
      <c r="J143" s="5">
        <f t="shared" si="3"/>
        <v>0.016609032702426973</v>
      </c>
      <c r="K143" s="14">
        <f t="shared" si="2"/>
        <v>0.0166</v>
      </c>
      <c r="L143" s="17">
        <v>0.72</v>
      </c>
      <c r="M143" s="5"/>
    </row>
    <row r="144" spans="10:13" ht="12.75" hidden="1">
      <c r="J144" s="5">
        <f t="shared" si="3"/>
        <v>0.0166339788135621</v>
      </c>
      <c r="K144" s="14">
        <f t="shared" si="2"/>
        <v>0.0166</v>
      </c>
      <c r="L144" s="17">
        <v>0.73</v>
      </c>
      <c r="M144" s="5"/>
    </row>
    <row r="145" spans="10:13" ht="12.75" hidden="1">
      <c r="J145" s="5">
        <f t="shared" si="3"/>
        <v>0.016658951239960362</v>
      </c>
      <c r="K145" s="14">
        <f t="shared" si="2"/>
        <v>0.0167</v>
      </c>
      <c r="L145" s="17">
        <v>0.74</v>
      </c>
      <c r="M145" s="5"/>
    </row>
    <row r="146" spans="10:13" ht="12.75" hidden="1">
      <c r="J146" s="5">
        <f t="shared" si="3"/>
        <v>0.01668394999897088</v>
      </c>
      <c r="K146" s="14">
        <f t="shared" si="2"/>
        <v>0.0167</v>
      </c>
      <c r="L146" s="17">
        <v>0.75</v>
      </c>
      <c r="M146" s="5"/>
    </row>
    <row r="147" spans="10:13" ht="12.75" hidden="1">
      <c r="J147" s="5">
        <f t="shared" si="3"/>
        <v>0.016708975107950663</v>
      </c>
      <c r="K147" s="14">
        <f t="shared" si="2"/>
        <v>0.0167</v>
      </c>
      <c r="L147" s="17">
        <v>0.76</v>
      </c>
      <c r="M147" s="5"/>
    </row>
    <row r="148" spans="10:13" ht="12.75" hidden="1">
      <c r="J148" s="5">
        <f t="shared" si="3"/>
        <v>0.016734026584264428</v>
      </c>
      <c r="K148" s="14">
        <f t="shared" si="2"/>
        <v>0.0167</v>
      </c>
      <c r="L148" s="17">
        <v>0.77</v>
      </c>
      <c r="M148" s="5"/>
    </row>
    <row r="149" spans="10:13" ht="12.75" hidden="1">
      <c r="J149" s="5">
        <f t="shared" si="3"/>
        <v>0.016759104445284778</v>
      </c>
      <c r="K149" s="14">
        <f t="shared" si="2"/>
        <v>0.0168</v>
      </c>
      <c r="L149" s="17">
        <v>0.78</v>
      </c>
      <c r="M149" s="5"/>
    </row>
    <row r="150" spans="10:13" ht="12.75" hidden="1">
      <c r="J150" s="5">
        <f t="shared" si="3"/>
        <v>0.016784208708392034</v>
      </c>
      <c r="K150" s="14">
        <f t="shared" si="2"/>
        <v>0.0168</v>
      </c>
      <c r="L150" s="17">
        <v>0.79</v>
      </c>
      <c r="M150" s="5"/>
    </row>
    <row r="151" spans="10:13" ht="12.75" hidden="1">
      <c r="J151" s="5">
        <f t="shared" si="3"/>
        <v>0.016809339390974398</v>
      </c>
      <c r="K151" s="14">
        <f t="shared" si="2"/>
        <v>0.0168</v>
      </c>
      <c r="L151" s="17">
        <v>0.8</v>
      </c>
      <c r="M151" s="5"/>
    </row>
    <row r="152" spans="10:13" ht="12.75" hidden="1">
      <c r="J152" s="5">
        <f t="shared" si="3"/>
        <v>0.0168344965104279</v>
      </c>
      <c r="K152" s="14">
        <f t="shared" si="2"/>
        <v>0.0168</v>
      </c>
      <c r="L152" s="17">
        <v>0.81</v>
      </c>
      <c r="M152" s="5"/>
    </row>
    <row r="153" spans="10:13" ht="12.75" hidden="1">
      <c r="J153" s="5">
        <f t="shared" si="3"/>
        <v>0.016859680084156337</v>
      </c>
      <c r="K153" s="14">
        <f t="shared" si="2"/>
        <v>0.0169</v>
      </c>
      <c r="L153" s="17">
        <v>0.82</v>
      </c>
      <c r="M153" s="5"/>
    </row>
    <row r="154" spans="10:13" ht="12.75" hidden="1">
      <c r="J154" s="5">
        <f t="shared" si="3"/>
        <v>0.01688489012957134</v>
      </c>
      <c r="K154" s="14">
        <f t="shared" si="2"/>
        <v>0.0169</v>
      </c>
      <c r="L154" s="17">
        <v>0.83</v>
      </c>
      <c r="M154" s="5"/>
    </row>
    <row r="155" spans="10:13" ht="12.75" hidden="1">
      <c r="J155" s="5">
        <f t="shared" si="3"/>
        <v>0.016910126664092473</v>
      </c>
      <c r="K155" s="14">
        <f t="shared" si="2"/>
        <v>0.0169</v>
      </c>
      <c r="L155" s="17">
        <v>0.84</v>
      </c>
      <c r="M155" s="5"/>
    </row>
    <row r="156" spans="10:13" ht="12.75" hidden="1">
      <c r="J156" s="5">
        <f t="shared" si="3"/>
        <v>0.016935389705147075</v>
      </c>
      <c r="K156" s="14">
        <f t="shared" si="2"/>
        <v>0.0169</v>
      </c>
      <c r="L156" s="17">
        <v>0.85</v>
      </c>
      <c r="M156" s="5"/>
    </row>
    <row r="157" spans="10:13" ht="12.75" hidden="1">
      <c r="J157" s="5">
        <f t="shared" si="3"/>
        <v>0.01696067927017031</v>
      </c>
      <c r="K157" s="14">
        <f t="shared" si="2"/>
        <v>0.017</v>
      </c>
      <c r="L157" s="17">
        <v>0.86</v>
      </c>
      <c r="M157" s="5"/>
    </row>
    <row r="158" spans="10:13" ht="12.75" hidden="1">
      <c r="J158" s="5">
        <f t="shared" si="3"/>
        <v>0.01698599537660528</v>
      </c>
      <c r="K158" s="14">
        <f t="shared" si="2"/>
        <v>0.017</v>
      </c>
      <c r="L158" s="17">
        <v>0.87</v>
      </c>
      <c r="M158" s="5"/>
    </row>
    <row r="159" spans="10:13" ht="12.75" hidden="1">
      <c r="J159" s="5">
        <f t="shared" si="3"/>
        <v>0.017011338041902913</v>
      </c>
      <c r="K159" s="14">
        <f t="shared" si="2"/>
        <v>0.017</v>
      </c>
      <c r="L159" s="17">
        <v>0.88</v>
      </c>
      <c r="M159" s="5"/>
    </row>
    <row r="160" spans="10:13" ht="12.75" hidden="1">
      <c r="J160" s="5">
        <f t="shared" si="3"/>
        <v>0.017036707283522023</v>
      </c>
      <c r="K160" s="14">
        <f t="shared" si="2"/>
        <v>0.017</v>
      </c>
      <c r="L160" s="17">
        <v>0.89</v>
      </c>
      <c r="M160" s="5"/>
    </row>
    <row r="161" spans="10:13" ht="12.75" hidden="1">
      <c r="J161" s="5">
        <f t="shared" si="3"/>
        <v>0.01706210311892925</v>
      </c>
      <c r="K161" s="14">
        <f t="shared" si="2"/>
        <v>0.0171</v>
      </c>
      <c r="L161" s="17">
        <v>0.9</v>
      </c>
      <c r="M161" s="5"/>
    </row>
    <row r="162" spans="10:13" ht="12.75" hidden="1">
      <c r="J162" s="5">
        <f t="shared" si="3"/>
        <v>0.017087525565599282</v>
      </c>
      <c r="K162" s="14">
        <f t="shared" si="2"/>
        <v>0.0171</v>
      </c>
      <c r="L162" s="17">
        <v>0.91</v>
      </c>
      <c r="M162" s="5"/>
    </row>
    <row r="163" spans="10:13" ht="12.75" hidden="1">
      <c r="J163" s="5">
        <f t="shared" si="3"/>
        <v>0.017112974641014467</v>
      </c>
      <c r="K163" s="14">
        <f t="shared" si="2"/>
        <v>0.0171</v>
      </c>
      <c r="L163" s="17">
        <v>0.92</v>
      </c>
      <c r="M163" s="5"/>
    </row>
    <row r="164" spans="10:13" ht="12.75" hidden="1">
      <c r="J164" s="5">
        <f t="shared" si="3"/>
        <v>0.017138450362665203</v>
      </c>
      <c r="K164" s="14">
        <f t="shared" si="2"/>
        <v>0.0171</v>
      </c>
      <c r="L164" s="17">
        <v>0.93</v>
      </c>
      <c r="M164" s="5"/>
    </row>
    <row r="165" spans="10:13" ht="12.75" hidden="1">
      <c r="J165" s="5">
        <f t="shared" si="3"/>
        <v>0.017163952748049827</v>
      </c>
      <c r="K165" s="14">
        <f t="shared" si="2"/>
        <v>0.0172</v>
      </c>
      <c r="L165" s="17">
        <v>0.94</v>
      </c>
      <c r="M165" s="5"/>
    </row>
    <row r="166" spans="10:13" ht="12.75" hidden="1">
      <c r="J166" s="5">
        <f t="shared" si="3"/>
        <v>0.017189481814674445</v>
      </c>
      <c r="K166" s="14">
        <f t="shared" si="2"/>
        <v>0.0172</v>
      </c>
      <c r="L166" s="17">
        <v>0.95</v>
      </c>
      <c r="M166" s="5"/>
    </row>
    <row r="167" spans="10:13" ht="12.75" hidden="1">
      <c r="J167" s="5">
        <f t="shared" si="3"/>
        <v>0.017215037580053272</v>
      </c>
      <c r="K167" s="14">
        <f t="shared" si="2"/>
        <v>0.0172</v>
      </c>
      <c r="L167" s="17">
        <v>0.96</v>
      </c>
      <c r="M167" s="5"/>
    </row>
    <row r="168" spans="10:13" ht="12.75" hidden="1">
      <c r="J168" s="5">
        <f t="shared" si="3"/>
        <v>0.017240620061708234</v>
      </c>
      <c r="K168" s="14">
        <f t="shared" si="2"/>
        <v>0.0172</v>
      </c>
      <c r="L168" s="17">
        <v>0.97</v>
      </c>
      <c r="M168" s="5"/>
    </row>
    <row r="169" spans="10:13" ht="12.75" hidden="1">
      <c r="J169" s="5">
        <f t="shared" si="3"/>
        <v>0.017266229277169365</v>
      </c>
      <c r="K169" s="14">
        <f t="shared" si="2"/>
        <v>0.0173</v>
      </c>
      <c r="L169" s="17">
        <v>0.98</v>
      </c>
      <c r="M169" s="5"/>
    </row>
    <row r="170" spans="10:13" ht="12.75" hidden="1">
      <c r="J170" s="5">
        <f t="shared" si="3"/>
        <v>0.01729186524397458</v>
      </c>
      <c r="K170" s="14">
        <f t="shared" si="2"/>
        <v>0.0173</v>
      </c>
      <c r="L170" s="17">
        <v>0.99</v>
      </c>
      <c r="M170" s="5"/>
    </row>
    <row r="171" spans="10:13" ht="12.75" hidden="1">
      <c r="J171" s="5">
        <f t="shared" si="3"/>
        <v>0.017317527979669678</v>
      </c>
      <c r="K171" s="14">
        <f t="shared" si="2"/>
        <v>0.0173</v>
      </c>
      <c r="L171" s="17">
        <v>1</v>
      </c>
      <c r="M171" s="5"/>
    </row>
    <row r="172" spans="10:13" ht="12.75" hidden="1">
      <c r="J172" s="5">
        <f t="shared" si="3"/>
        <v>0.01734321750180856</v>
      </c>
      <c r="K172" s="14">
        <f t="shared" si="2"/>
        <v>0.0173</v>
      </c>
      <c r="L172" s="17">
        <v>1.01</v>
      </c>
      <c r="M172" s="5"/>
    </row>
    <row r="173" spans="10:13" ht="12.75" hidden="1">
      <c r="J173" s="5">
        <f t="shared" si="3"/>
        <v>0.01736893382795296</v>
      </c>
      <c r="K173" s="14">
        <f t="shared" si="2"/>
        <v>0.0174</v>
      </c>
      <c r="L173" s="17">
        <v>1.02</v>
      </c>
      <c r="M173" s="5"/>
    </row>
    <row r="174" spans="10:13" ht="12.75" hidden="1">
      <c r="J174" s="5">
        <f t="shared" si="3"/>
        <v>0.01739467697567265</v>
      </c>
      <c r="K174" s="14">
        <f t="shared" si="2"/>
        <v>0.0174</v>
      </c>
      <c r="L174" s="17">
        <v>1.03</v>
      </c>
      <c r="M174" s="5"/>
    </row>
    <row r="175" spans="10:13" ht="12.75" hidden="1">
      <c r="J175" s="5">
        <f t="shared" si="3"/>
        <v>0.0174204469625453</v>
      </c>
      <c r="K175" s="14">
        <f t="shared" si="2"/>
        <v>0.0174</v>
      </c>
      <c r="L175" s="17">
        <v>1.04</v>
      </c>
      <c r="M175" s="5"/>
    </row>
    <row r="176" spans="10:13" ht="12.75" hidden="1">
      <c r="J176" s="5">
        <f t="shared" si="3"/>
        <v>0.017446243806156614</v>
      </c>
      <c r="K176" s="14">
        <f t="shared" si="2"/>
        <v>0.0174</v>
      </c>
      <c r="L176" s="17">
        <v>1.05</v>
      </c>
      <c r="M176" s="5"/>
    </row>
    <row r="177" spans="10:13" ht="12.75" hidden="1">
      <c r="J177" s="5">
        <f t="shared" si="3"/>
        <v>0.017472067524100243</v>
      </c>
      <c r="K177" s="14">
        <f t="shared" si="2"/>
        <v>0.0175</v>
      </c>
      <c r="L177" s="17">
        <v>1.06</v>
      </c>
      <c r="M177" s="5"/>
    </row>
    <row r="178" spans="10:13" ht="12.75" hidden="1">
      <c r="J178" s="5">
        <f t="shared" si="3"/>
        <v>0.017497918133977997</v>
      </c>
      <c r="K178" s="14">
        <f t="shared" si="2"/>
        <v>0.0175</v>
      </c>
      <c r="L178" s="17">
        <v>1.07</v>
      </c>
      <c r="M178" s="5"/>
    </row>
    <row r="179" spans="10:13" ht="12.75" hidden="1">
      <c r="J179" s="5">
        <f t="shared" si="3"/>
        <v>0.017523795653399454</v>
      </c>
      <c r="K179" s="14">
        <f t="shared" si="2"/>
        <v>0.0175</v>
      </c>
      <c r="L179" s="17">
        <v>1.08</v>
      </c>
      <c r="M179" s="5"/>
    </row>
    <row r="180" spans="10:13" ht="12.75" hidden="1">
      <c r="J180" s="5">
        <f t="shared" si="3"/>
        <v>0.0175497000999823</v>
      </c>
      <c r="K180" s="14">
        <f t="shared" si="2"/>
        <v>0.0175</v>
      </c>
      <c r="L180" s="17">
        <v>1.09</v>
      </c>
      <c r="M180" s="5"/>
    </row>
    <row r="181" spans="10:13" ht="12.75" hidden="1">
      <c r="J181" s="5">
        <f t="shared" si="3"/>
        <v>0.017575631491352273</v>
      </c>
      <c r="K181" s="14">
        <f t="shared" si="2"/>
        <v>0.0176</v>
      </c>
      <c r="L181" s="17">
        <v>1.1</v>
      </c>
      <c r="M181" s="5"/>
    </row>
    <row r="182" spans="10:13" ht="12.75" hidden="1">
      <c r="J182" s="5">
        <f t="shared" si="3"/>
        <v>0.017601589845143095</v>
      </c>
      <c r="K182" s="14">
        <f t="shared" si="2"/>
        <v>0.0176</v>
      </c>
      <c r="L182" s="17">
        <v>1.11</v>
      </c>
      <c r="M182" s="5"/>
    </row>
    <row r="183" spans="10:13" ht="12.75" hidden="1">
      <c r="J183" s="5">
        <f t="shared" si="3"/>
        <v>0.017627575178996546</v>
      </c>
      <c r="K183" s="14">
        <f t="shared" si="2"/>
        <v>0.0176</v>
      </c>
      <c r="L183" s="17">
        <v>1.12</v>
      </c>
      <c r="M183" s="5"/>
    </row>
    <row r="184" spans="10:13" ht="12.75" hidden="1">
      <c r="J184" s="5">
        <f t="shared" si="3"/>
        <v>0.01765358751056234</v>
      </c>
      <c r="K184" s="14">
        <f t="shared" si="2"/>
        <v>0.0177</v>
      </c>
      <c r="L184" s="17">
        <v>1.13</v>
      </c>
      <c r="M184" s="5"/>
    </row>
    <row r="185" spans="10:13" ht="12.75" hidden="1">
      <c r="J185" s="5">
        <f t="shared" si="3"/>
        <v>0.017679626857498354</v>
      </c>
      <c r="K185" s="14">
        <f t="shared" si="2"/>
        <v>0.0177</v>
      </c>
      <c r="L185" s="17">
        <v>1.14</v>
      </c>
      <c r="M185" s="5"/>
    </row>
    <row r="186" spans="10:13" ht="12.75" hidden="1">
      <c r="J186" s="5">
        <f t="shared" si="3"/>
        <v>0.01770569323747051</v>
      </c>
      <c r="K186" s="14">
        <f t="shared" si="2"/>
        <v>0.0177</v>
      </c>
      <c r="L186" s="17">
        <v>1.15</v>
      </c>
      <c r="M186" s="5"/>
    </row>
    <row r="187" spans="10:13" ht="12.75" hidden="1">
      <c r="J187" s="5">
        <f t="shared" si="3"/>
        <v>0.01773178666815267</v>
      </c>
      <c r="K187" s="14">
        <f t="shared" si="2"/>
        <v>0.0177</v>
      </c>
      <c r="L187" s="17">
        <v>1.16</v>
      </c>
      <c r="M187" s="5"/>
    </row>
    <row r="188" spans="10:13" ht="12.75" hidden="1">
      <c r="J188" s="5">
        <f t="shared" si="3"/>
        <v>0.01775790716722686</v>
      </c>
      <c r="K188" s="14">
        <f t="shared" si="2"/>
        <v>0.0178</v>
      </c>
      <c r="L188" s="17">
        <v>1.17</v>
      </c>
      <c r="M188" s="5"/>
    </row>
    <row r="189" spans="10:13" ht="12.75" hidden="1">
      <c r="J189" s="5">
        <f t="shared" si="3"/>
        <v>0.017784054752383094</v>
      </c>
      <c r="K189" s="14">
        <f t="shared" si="2"/>
        <v>0.0178</v>
      </c>
      <c r="L189" s="17">
        <v>1.18</v>
      </c>
      <c r="M189" s="5"/>
    </row>
    <row r="190" spans="10:13" ht="12.75" hidden="1">
      <c r="J190" s="5">
        <f t="shared" si="3"/>
        <v>0.017810229441319658</v>
      </c>
      <c r="K190" s="14">
        <f t="shared" si="2"/>
        <v>0.0178</v>
      </c>
      <c r="L190" s="17">
        <v>1.19</v>
      </c>
      <c r="M190" s="5"/>
    </row>
    <row r="191" spans="10:13" ht="12.75" hidden="1">
      <c r="J191" s="5">
        <f t="shared" si="3"/>
        <v>0.017836431251742613</v>
      </c>
      <c r="K191" s="14">
        <f t="shared" si="2"/>
        <v>0.0178</v>
      </c>
      <c r="L191" s="17">
        <v>1.2</v>
      </c>
      <c r="M191" s="5"/>
    </row>
    <row r="192" spans="10:13" ht="12.75" hidden="1">
      <c r="J192" s="5">
        <f t="shared" si="3"/>
        <v>0.017862660201366398</v>
      </c>
      <c r="K192" s="14">
        <f t="shared" si="2"/>
        <v>0.0179</v>
      </c>
      <c r="L192" s="17">
        <v>1.21</v>
      </c>
      <c r="M192" s="5"/>
    </row>
    <row r="193" spans="10:13" ht="12.75" hidden="1">
      <c r="J193" s="5">
        <f t="shared" si="3"/>
        <v>0.01788891630791334</v>
      </c>
      <c r="K193" s="14">
        <f t="shared" si="2"/>
        <v>0.0179</v>
      </c>
      <c r="L193" s="17">
        <v>1.22</v>
      </c>
      <c r="M193" s="5"/>
    </row>
    <row r="194" spans="10:13" ht="12.75" hidden="1">
      <c r="J194" s="5">
        <f t="shared" si="3"/>
        <v>0.017915199589113973</v>
      </c>
      <c r="K194" s="14">
        <f t="shared" si="2"/>
        <v>0.0179</v>
      </c>
      <c r="L194" s="17">
        <v>1.23</v>
      </c>
      <c r="M194" s="5"/>
    </row>
    <row r="195" spans="10:13" ht="12.75" hidden="1">
      <c r="J195" s="5">
        <f t="shared" si="3"/>
        <v>0.017941510062706945</v>
      </c>
      <c r="K195" s="14">
        <f t="shared" si="2"/>
        <v>0.0179</v>
      </c>
      <c r="L195" s="17">
        <v>1.24</v>
      </c>
      <c r="M195" s="5"/>
    </row>
    <row r="196" spans="10:13" ht="12.75" hidden="1">
      <c r="J196" s="5">
        <f t="shared" si="3"/>
        <v>0.017967847746439003</v>
      </c>
      <c r="K196" s="14">
        <f t="shared" si="2"/>
        <v>0.018</v>
      </c>
      <c r="L196" s="17">
        <v>1.25</v>
      </c>
      <c r="M196" s="5"/>
    </row>
    <row r="197" spans="10:13" ht="12.75" hidden="1">
      <c r="J197" s="5">
        <f t="shared" si="3"/>
        <v>0.017994212658064945</v>
      </c>
      <c r="K197" s="14">
        <f t="shared" si="2"/>
        <v>0.018</v>
      </c>
      <c r="L197" s="17">
        <v>1.26</v>
      </c>
      <c r="M197" s="5"/>
    </row>
    <row r="198" spans="10:13" ht="12.75" hidden="1">
      <c r="J198" s="5">
        <f t="shared" si="3"/>
        <v>0.01802060481534784</v>
      </c>
      <c r="K198" s="14">
        <f t="shared" si="2"/>
        <v>0.018</v>
      </c>
      <c r="L198" s="17">
        <v>1.27</v>
      </c>
      <c r="M198" s="5"/>
    </row>
    <row r="199" spans="10:13" ht="12.75" hidden="1">
      <c r="J199" s="5">
        <f t="shared" si="3"/>
        <v>0.01804702423605875</v>
      </c>
      <c r="K199" s="14">
        <f aca="true" t="shared" si="4" ref="K199:K262">ROUND(J199,4)</f>
        <v>0.018</v>
      </c>
      <c r="L199" s="17">
        <v>1.28</v>
      </c>
      <c r="M199" s="5"/>
    </row>
    <row r="200" spans="10:13" ht="12.75" hidden="1">
      <c r="J200" s="5">
        <f t="shared" si="3"/>
        <v>0.01807347093797701</v>
      </c>
      <c r="K200" s="14">
        <f t="shared" si="4"/>
        <v>0.0181</v>
      </c>
      <c r="L200" s="17">
        <v>1.29</v>
      </c>
      <c r="M200" s="5"/>
    </row>
    <row r="201" spans="10:13" ht="12.75" hidden="1">
      <c r="J201" s="5">
        <f aca="true" t="shared" si="5" ref="J201:J264">TAN(3.14*(20+L201)/180)-((20+L201)*3.14/180)</f>
        <v>0.018099944938890056</v>
      </c>
      <c r="K201" s="14">
        <f t="shared" si="4"/>
        <v>0.0181</v>
      </c>
      <c r="L201" s="17">
        <v>1.3</v>
      </c>
      <c r="M201" s="5"/>
    </row>
    <row r="202" spans="10:13" ht="12.75" hidden="1">
      <c r="J202" s="5">
        <f t="shared" si="5"/>
        <v>0.01812644625659343</v>
      </c>
      <c r="K202" s="14">
        <f t="shared" si="4"/>
        <v>0.0181</v>
      </c>
      <c r="L202" s="17">
        <v>1.31</v>
      </c>
      <c r="M202" s="5"/>
    </row>
    <row r="203" spans="10:13" ht="12.75" hidden="1">
      <c r="J203" s="5">
        <f t="shared" si="5"/>
        <v>0.01815297490889084</v>
      </c>
      <c r="K203" s="14">
        <f t="shared" si="4"/>
        <v>0.0182</v>
      </c>
      <c r="L203" s="17">
        <v>1.32</v>
      </c>
      <c r="M203" s="5"/>
    </row>
    <row r="204" spans="10:13" ht="12.75" hidden="1">
      <c r="J204" s="5">
        <f t="shared" si="5"/>
        <v>0.01817953091359431</v>
      </c>
      <c r="K204" s="14">
        <f t="shared" si="4"/>
        <v>0.0182</v>
      </c>
      <c r="L204" s="17">
        <v>1.33</v>
      </c>
      <c r="M204" s="5"/>
    </row>
    <row r="205" spans="10:13" ht="12.75" hidden="1">
      <c r="J205" s="5">
        <f t="shared" si="5"/>
        <v>0.018206114288523922</v>
      </c>
      <c r="K205" s="14">
        <f t="shared" si="4"/>
        <v>0.0182</v>
      </c>
      <c r="L205" s="17">
        <v>1.34</v>
      </c>
      <c r="M205" s="5"/>
    </row>
    <row r="206" spans="10:13" ht="12.75" hidden="1">
      <c r="J206" s="5">
        <f t="shared" si="5"/>
        <v>0.018232725051507914</v>
      </c>
      <c r="K206" s="14">
        <f t="shared" si="4"/>
        <v>0.0182</v>
      </c>
      <c r="L206" s="17">
        <v>1.35</v>
      </c>
      <c r="M206" s="5"/>
    </row>
    <row r="207" spans="10:13" ht="12.75" hidden="1">
      <c r="J207" s="5">
        <f t="shared" si="5"/>
        <v>0.01825936322038274</v>
      </c>
      <c r="K207" s="14">
        <f t="shared" si="4"/>
        <v>0.0183</v>
      </c>
      <c r="L207" s="17">
        <v>1.36</v>
      </c>
      <c r="M207" s="5"/>
    </row>
    <row r="208" spans="10:13" ht="12.75" hidden="1">
      <c r="J208" s="5">
        <f t="shared" si="5"/>
        <v>0.018286028812993183</v>
      </c>
      <c r="K208" s="14">
        <f t="shared" si="4"/>
        <v>0.0183</v>
      </c>
      <c r="L208" s="17">
        <v>1.37</v>
      </c>
      <c r="M208" s="5"/>
    </row>
    <row r="209" spans="10:13" ht="12.75" hidden="1">
      <c r="J209" s="5">
        <f t="shared" si="5"/>
        <v>0.018312721847192015</v>
      </c>
      <c r="K209" s="14">
        <f t="shared" si="4"/>
        <v>0.0183</v>
      </c>
      <c r="L209" s="17">
        <v>1.38</v>
      </c>
      <c r="M209" s="5"/>
    </row>
    <row r="210" spans="10:13" ht="12.75" hidden="1">
      <c r="J210" s="5">
        <f t="shared" si="5"/>
        <v>0.018339442340840395</v>
      </c>
      <c r="K210" s="14">
        <f t="shared" si="4"/>
        <v>0.0183</v>
      </c>
      <c r="L210" s="17">
        <v>1.39</v>
      </c>
      <c r="M210" s="5"/>
    </row>
    <row r="211" spans="10:13" ht="12.75" hidden="1">
      <c r="J211" s="5">
        <f t="shared" si="5"/>
        <v>0.01836619031180764</v>
      </c>
      <c r="K211" s="14">
        <f t="shared" si="4"/>
        <v>0.0184</v>
      </c>
      <c r="L211" s="17">
        <v>1.4</v>
      </c>
      <c r="M211" s="5"/>
    </row>
    <row r="212" spans="10:13" ht="12.75" hidden="1">
      <c r="J212" s="5">
        <f t="shared" si="5"/>
        <v>0.018392965777971282</v>
      </c>
      <c r="K212" s="14">
        <f t="shared" si="4"/>
        <v>0.0184</v>
      </c>
      <c r="L212" s="17">
        <v>1.41</v>
      </c>
      <c r="M212" s="5"/>
    </row>
    <row r="213" spans="10:13" ht="12.75" hidden="1">
      <c r="J213" s="5">
        <f t="shared" si="5"/>
        <v>0.01841976875721707</v>
      </c>
      <c r="K213" s="14">
        <f t="shared" si="4"/>
        <v>0.0184</v>
      </c>
      <c r="L213" s="17">
        <v>1.42</v>
      </c>
      <c r="M213" s="5"/>
    </row>
    <row r="214" spans="10:13" ht="12.75" hidden="1">
      <c r="J214" s="5">
        <f t="shared" si="5"/>
        <v>0.01844659926743908</v>
      </c>
      <c r="K214" s="14">
        <f t="shared" si="4"/>
        <v>0.0184</v>
      </c>
      <c r="L214" s="17">
        <v>1.43</v>
      </c>
      <c r="M214" s="5"/>
    </row>
    <row r="215" spans="10:13" ht="12.75" hidden="1">
      <c r="J215" s="5">
        <f t="shared" si="5"/>
        <v>0.018473457326539544</v>
      </c>
      <c r="K215" s="14">
        <f t="shared" si="4"/>
        <v>0.0185</v>
      </c>
      <c r="L215" s="17">
        <v>1.44</v>
      </c>
      <c r="M215" s="5"/>
    </row>
    <row r="216" spans="10:13" ht="12.75" hidden="1">
      <c r="J216" s="5">
        <f t="shared" si="5"/>
        <v>0.018500342952428972</v>
      </c>
      <c r="K216" s="14">
        <f t="shared" si="4"/>
        <v>0.0185</v>
      </c>
      <c r="L216" s="17">
        <v>1.45</v>
      </c>
      <c r="M216" s="5"/>
    </row>
    <row r="217" spans="10:13" ht="12.75" hidden="1">
      <c r="J217" s="5">
        <f t="shared" si="5"/>
        <v>0.01852725616302614</v>
      </c>
      <c r="K217" s="14">
        <f t="shared" si="4"/>
        <v>0.0185</v>
      </c>
      <c r="L217" s="17">
        <v>1.46</v>
      </c>
      <c r="M217" s="5"/>
    </row>
    <row r="218" spans="10:13" ht="12.75" hidden="1">
      <c r="J218" s="5">
        <f t="shared" si="5"/>
        <v>0.018554196976258153</v>
      </c>
      <c r="K218" s="14">
        <f t="shared" si="4"/>
        <v>0.0186</v>
      </c>
      <c r="L218" s="17">
        <v>1.47</v>
      </c>
      <c r="M218" s="5"/>
    </row>
    <row r="219" spans="10:13" ht="12.75" hidden="1">
      <c r="J219" s="5">
        <f t="shared" si="5"/>
        <v>0.01858116541006033</v>
      </c>
      <c r="K219" s="14">
        <f t="shared" si="4"/>
        <v>0.0186</v>
      </c>
      <c r="L219" s="17">
        <v>1.48</v>
      </c>
      <c r="M219" s="5"/>
    </row>
    <row r="220" spans="10:13" ht="12.75" hidden="1">
      <c r="J220" s="5">
        <f t="shared" si="5"/>
        <v>0.018608161482376206</v>
      </c>
      <c r="K220" s="14">
        <f t="shared" si="4"/>
        <v>0.0186</v>
      </c>
      <c r="L220" s="17">
        <v>1.49</v>
      </c>
      <c r="M220" s="5"/>
    </row>
    <row r="221" spans="10:13" ht="12.75" hidden="1">
      <c r="J221" s="5">
        <f t="shared" si="5"/>
        <v>0.018635185211157757</v>
      </c>
      <c r="K221" s="14">
        <f t="shared" si="4"/>
        <v>0.0186</v>
      </c>
      <c r="L221" s="17">
        <v>1.5</v>
      </c>
      <c r="M221" s="5"/>
    </row>
    <row r="222" spans="10:13" ht="12.75" hidden="1">
      <c r="J222" s="5">
        <f t="shared" si="5"/>
        <v>0.01866223661436517</v>
      </c>
      <c r="K222" s="14">
        <f t="shared" si="4"/>
        <v>0.0187</v>
      </c>
      <c r="L222" s="17">
        <v>1.51</v>
      </c>
      <c r="M222" s="5"/>
    </row>
    <row r="223" spans="10:13" ht="12.75" hidden="1">
      <c r="J223" s="5">
        <f t="shared" si="5"/>
        <v>0.018689315709966903</v>
      </c>
      <c r="K223" s="14">
        <f t="shared" si="4"/>
        <v>0.0187</v>
      </c>
      <c r="L223" s="17">
        <v>1.52</v>
      </c>
      <c r="M223" s="5"/>
    </row>
    <row r="224" spans="10:13" ht="12.75" hidden="1">
      <c r="J224" s="5">
        <f t="shared" si="5"/>
        <v>0.0187164225159398</v>
      </c>
      <c r="K224" s="14">
        <f t="shared" si="4"/>
        <v>0.0187</v>
      </c>
      <c r="L224" s="17">
        <v>1.53</v>
      </c>
      <c r="M224" s="5"/>
    </row>
    <row r="225" spans="10:13" ht="12.75" hidden="1">
      <c r="J225" s="5">
        <f t="shared" si="5"/>
        <v>0.018743557050268977</v>
      </c>
      <c r="K225" s="14">
        <f t="shared" si="4"/>
        <v>0.0187</v>
      </c>
      <c r="L225" s="17">
        <v>1.54</v>
      </c>
      <c r="M225" s="5"/>
    </row>
    <row r="226" spans="10:13" ht="12.75" hidden="1">
      <c r="J226" s="5">
        <f t="shared" si="5"/>
        <v>0.018770719330947927</v>
      </c>
      <c r="K226" s="14">
        <f t="shared" si="4"/>
        <v>0.0188</v>
      </c>
      <c r="L226" s="17">
        <v>1.55</v>
      </c>
      <c r="M226" s="5"/>
    </row>
    <row r="227" spans="10:13" ht="12.75" hidden="1">
      <c r="J227" s="5">
        <f t="shared" si="5"/>
        <v>0.01879790937597836</v>
      </c>
      <c r="K227" s="14">
        <f t="shared" si="4"/>
        <v>0.0188</v>
      </c>
      <c r="L227" s="17">
        <v>1.56</v>
      </c>
      <c r="M227" s="5"/>
    </row>
    <row r="228" spans="10:13" ht="12.75" hidden="1">
      <c r="J228" s="5">
        <f t="shared" si="5"/>
        <v>0.01882512720337043</v>
      </c>
      <c r="K228" s="14">
        <f t="shared" si="4"/>
        <v>0.0188</v>
      </c>
      <c r="L228" s="17">
        <v>1.57</v>
      </c>
      <c r="M228" s="5"/>
    </row>
    <row r="229" spans="10:13" ht="12.75" hidden="1">
      <c r="J229" s="5">
        <f t="shared" si="5"/>
        <v>0.01885237283114266</v>
      </c>
      <c r="K229" s="14">
        <f t="shared" si="4"/>
        <v>0.0189</v>
      </c>
      <c r="L229" s="17">
        <v>1.58</v>
      </c>
      <c r="M229" s="5"/>
    </row>
    <row r="230" spans="10:13" ht="12.75" hidden="1">
      <c r="J230" s="5">
        <f t="shared" si="5"/>
        <v>0.01887964627732175</v>
      </c>
      <c r="K230" s="14">
        <f t="shared" si="4"/>
        <v>0.0189</v>
      </c>
      <c r="L230" s="17">
        <v>1.59</v>
      </c>
      <c r="M230" s="5"/>
    </row>
    <row r="231" spans="10:13" ht="12.75" hidden="1">
      <c r="J231" s="5">
        <f t="shared" si="5"/>
        <v>0.018906947559943044</v>
      </c>
      <c r="K231" s="14">
        <f t="shared" si="4"/>
        <v>0.0189</v>
      </c>
      <c r="L231" s="17">
        <v>1.6</v>
      </c>
      <c r="M231" s="5"/>
    </row>
    <row r="232" spans="10:13" ht="12.75" hidden="1">
      <c r="J232" s="5">
        <f t="shared" si="5"/>
        <v>0.018934276697049945</v>
      </c>
      <c r="K232" s="14">
        <f t="shared" si="4"/>
        <v>0.0189</v>
      </c>
      <c r="L232" s="17">
        <v>1.61</v>
      </c>
      <c r="M232" s="5"/>
    </row>
    <row r="233" spans="10:13" ht="12.75" hidden="1">
      <c r="J233" s="5">
        <f t="shared" si="5"/>
        <v>0.018961633706694403</v>
      </c>
      <c r="K233" s="14">
        <f t="shared" si="4"/>
        <v>0.019</v>
      </c>
      <c r="L233" s="17">
        <v>1.62</v>
      </c>
      <c r="M233" s="5"/>
    </row>
    <row r="234" spans="10:13" ht="12.75" hidden="1">
      <c r="J234" s="5">
        <f t="shared" si="5"/>
        <v>0.018989018606936803</v>
      </c>
      <c r="K234" s="14">
        <f t="shared" si="4"/>
        <v>0.019</v>
      </c>
      <c r="L234" s="17">
        <v>1.63</v>
      </c>
      <c r="M234" s="5"/>
    </row>
    <row r="235" spans="10:13" ht="12.75" hidden="1">
      <c r="J235" s="5">
        <f t="shared" si="5"/>
        <v>0.019016431415845747</v>
      </c>
      <c r="K235" s="14">
        <f t="shared" si="4"/>
        <v>0.019</v>
      </c>
      <c r="L235" s="17">
        <v>1.64</v>
      </c>
      <c r="M235" s="5"/>
    </row>
    <row r="236" spans="10:13" ht="12.75" hidden="1">
      <c r="J236" s="5">
        <f t="shared" si="5"/>
        <v>0.019043872151498387</v>
      </c>
      <c r="K236" s="14">
        <f t="shared" si="4"/>
        <v>0.019</v>
      </c>
      <c r="L236" s="17">
        <v>1.65</v>
      </c>
      <c r="M236" s="5"/>
    </row>
    <row r="237" spans="10:13" ht="12.75" hidden="1">
      <c r="J237" s="5">
        <f t="shared" si="5"/>
        <v>0.019071340831980144</v>
      </c>
      <c r="K237" s="14">
        <f t="shared" si="4"/>
        <v>0.0191</v>
      </c>
      <c r="L237" s="17">
        <v>1.66</v>
      </c>
      <c r="M237" s="5"/>
    </row>
    <row r="238" spans="10:13" ht="12.75" hidden="1">
      <c r="J238" s="5">
        <f t="shared" si="5"/>
        <v>0.019098837475384933</v>
      </c>
      <c r="K238" s="14">
        <f t="shared" si="4"/>
        <v>0.0191</v>
      </c>
      <c r="L238" s="17">
        <v>1.67</v>
      </c>
      <c r="M238" s="5"/>
    </row>
    <row r="239" spans="10:13" ht="12.75" hidden="1">
      <c r="J239" s="5">
        <f t="shared" si="5"/>
        <v>0.01912636209981511</v>
      </c>
      <c r="K239" s="14">
        <f t="shared" si="4"/>
        <v>0.0191</v>
      </c>
      <c r="L239" s="17">
        <v>1.68</v>
      </c>
      <c r="M239" s="5"/>
    </row>
    <row r="240" spans="10:13" ht="12.75" hidden="1">
      <c r="J240" s="5">
        <f t="shared" si="5"/>
        <v>0.01915391472338135</v>
      </c>
      <c r="K240" s="14">
        <f t="shared" si="4"/>
        <v>0.0192</v>
      </c>
      <c r="L240" s="17">
        <v>1.69</v>
      </c>
      <c r="M240" s="5"/>
    </row>
    <row r="241" spans="10:13" ht="12.75" hidden="1">
      <c r="J241" s="5">
        <f t="shared" si="5"/>
        <v>0.019181495364202883</v>
      </c>
      <c r="K241" s="14">
        <f t="shared" si="4"/>
        <v>0.0192</v>
      </c>
      <c r="L241" s="17">
        <v>1.7</v>
      </c>
      <c r="M241" s="5"/>
    </row>
    <row r="242" spans="10:13" ht="12.75" hidden="1">
      <c r="J242" s="5">
        <f t="shared" si="5"/>
        <v>0.019209104040407265</v>
      </c>
      <c r="K242" s="14">
        <f t="shared" si="4"/>
        <v>0.0192</v>
      </c>
      <c r="L242" s="17">
        <v>1.71</v>
      </c>
      <c r="M242" s="5"/>
    </row>
    <row r="243" spans="10:13" ht="12.75" hidden="1">
      <c r="J243" s="5">
        <f t="shared" si="5"/>
        <v>0.019236740770130545</v>
      </c>
      <c r="K243" s="14">
        <f t="shared" si="4"/>
        <v>0.0192</v>
      </c>
      <c r="L243" s="17">
        <v>1.72</v>
      </c>
      <c r="M243" s="5"/>
    </row>
    <row r="244" spans="10:13" ht="12.75" hidden="1">
      <c r="J244" s="5">
        <f t="shared" si="5"/>
        <v>0.019264405571517262</v>
      </c>
      <c r="K244" s="14">
        <f t="shared" si="4"/>
        <v>0.0193</v>
      </c>
      <c r="L244" s="17">
        <v>1.73</v>
      </c>
      <c r="M244" s="5"/>
    </row>
    <row r="245" spans="10:13" ht="12.75" hidden="1">
      <c r="J245" s="5">
        <f t="shared" si="5"/>
        <v>0.019292098462720286</v>
      </c>
      <c r="K245" s="14">
        <f t="shared" si="4"/>
        <v>0.0193</v>
      </c>
      <c r="L245" s="17">
        <v>1.74</v>
      </c>
      <c r="M245" s="5"/>
    </row>
    <row r="246" spans="10:13" ht="12.75" hidden="1">
      <c r="J246" s="5">
        <f t="shared" si="5"/>
        <v>0.019319819461901144</v>
      </c>
      <c r="K246" s="14">
        <f t="shared" si="4"/>
        <v>0.0193</v>
      </c>
      <c r="L246" s="17">
        <v>1.75</v>
      </c>
      <c r="M246" s="5"/>
    </row>
    <row r="247" spans="10:13" ht="12.75" hidden="1">
      <c r="J247" s="5">
        <f t="shared" si="5"/>
        <v>0.019347568587229746</v>
      </c>
      <c r="K247" s="14">
        <f t="shared" si="4"/>
        <v>0.0193</v>
      </c>
      <c r="L247" s="17">
        <v>1.76</v>
      </c>
      <c r="M247" s="5"/>
    </row>
    <row r="248" spans="10:13" ht="12.75" hidden="1">
      <c r="J248" s="5">
        <f t="shared" si="5"/>
        <v>0.01937534585688433</v>
      </c>
      <c r="K248" s="14">
        <f t="shared" si="4"/>
        <v>0.0194</v>
      </c>
      <c r="L248" s="17">
        <v>1.77</v>
      </c>
      <c r="M248" s="5"/>
    </row>
    <row r="249" spans="10:13" ht="12.75" hidden="1">
      <c r="J249" s="5">
        <f t="shared" si="5"/>
        <v>0.0194031512890519</v>
      </c>
      <c r="K249" s="14">
        <f t="shared" si="4"/>
        <v>0.0194</v>
      </c>
      <c r="L249" s="17">
        <v>1.78</v>
      </c>
      <c r="M249" s="5"/>
    </row>
    <row r="250" spans="10:13" ht="12.75" hidden="1">
      <c r="J250" s="5">
        <f t="shared" si="5"/>
        <v>0.01943098490192774</v>
      </c>
      <c r="K250" s="14">
        <f t="shared" si="4"/>
        <v>0.0194</v>
      </c>
      <c r="L250" s="17">
        <v>1.79</v>
      </c>
      <c r="M250" s="5"/>
    </row>
    <row r="251" spans="10:13" ht="12.75" hidden="1">
      <c r="J251" s="5">
        <f t="shared" si="5"/>
        <v>0.019458846713715727</v>
      </c>
      <c r="K251" s="14">
        <f t="shared" si="4"/>
        <v>0.0195</v>
      </c>
      <c r="L251" s="17">
        <v>1.8</v>
      </c>
      <c r="M251" s="5"/>
    </row>
    <row r="252" spans="10:13" ht="12.75" hidden="1">
      <c r="J252" s="5">
        <f t="shared" si="5"/>
        <v>0.019486736742628297</v>
      </c>
      <c r="K252" s="14">
        <f t="shared" si="4"/>
        <v>0.0195</v>
      </c>
      <c r="L252" s="17">
        <v>1.81</v>
      </c>
      <c r="M252" s="5"/>
    </row>
    <row r="253" spans="10:13" ht="12.75" hidden="1">
      <c r="J253" s="5">
        <f t="shared" si="5"/>
        <v>0.019514655006886206</v>
      </c>
      <c r="K253" s="14">
        <f t="shared" si="4"/>
        <v>0.0195</v>
      </c>
      <c r="L253" s="17">
        <v>1.82</v>
      </c>
      <c r="M253" s="5"/>
    </row>
    <row r="254" spans="10:13" ht="12.75" hidden="1">
      <c r="J254" s="5">
        <f t="shared" si="5"/>
        <v>0.019542601524718983</v>
      </c>
      <c r="K254" s="14">
        <f t="shared" si="4"/>
        <v>0.0195</v>
      </c>
      <c r="L254" s="17">
        <v>1.83</v>
      </c>
      <c r="M254" s="5"/>
    </row>
    <row r="255" spans="10:13" ht="12.75" hidden="1">
      <c r="J255" s="5">
        <f t="shared" si="5"/>
        <v>0.019570576314364485</v>
      </c>
      <c r="K255" s="14">
        <f t="shared" si="4"/>
        <v>0.0196</v>
      </c>
      <c r="L255" s="17">
        <v>1.84</v>
      </c>
      <c r="M255" s="5"/>
    </row>
    <row r="256" spans="10:13" ht="12.75" hidden="1">
      <c r="J256" s="5">
        <f t="shared" si="5"/>
        <v>0.019598579394069282</v>
      </c>
      <c r="K256" s="14">
        <f t="shared" si="4"/>
        <v>0.0196</v>
      </c>
      <c r="L256" s="17">
        <v>1.85</v>
      </c>
      <c r="M256" s="5"/>
    </row>
    <row r="257" spans="10:13" ht="12.75" hidden="1">
      <c r="J257" s="5">
        <f t="shared" si="5"/>
        <v>0.019626610782088272</v>
      </c>
      <c r="K257" s="14">
        <f t="shared" si="4"/>
        <v>0.0196</v>
      </c>
      <c r="L257" s="17">
        <v>1.86</v>
      </c>
      <c r="M257" s="5"/>
    </row>
    <row r="258" spans="10:13" ht="12.75" hidden="1">
      <c r="J258" s="5">
        <f t="shared" si="5"/>
        <v>0.019654670496685123</v>
      </c>
      <c r="K258" s="14">
        <f t="shared" si="4"/>
        <v>0.0197</v>
      </c>
      <c r="L258" s="17">
        <v>1.87</v>
      </c>
      <c r="M258" s="5"/>
    </row>
    <row r="259" spans="10:13" ht="12.75" hidden="1">
      <c r="J259" s="5">
        <f t="shared" si="5"/>
        <v>0.01968275855613194</v>
      </c>
      <c r="K259" s="14">
        <f t="shared" si="4"/>
        <v>0.0197</v>
      </c>
      <c r="L259" s="17">
        <v>1.88</v>
      </c>
      <c r="M259" s="5"/>
    </row>
    <row r="260" spans="10:13" ht="12.75" hidden="1">
      <c r="J260" s="5">
        <f t="shared" si="5"/>
        <v>0.019710874978709436</v>
      </c>
      <c r="K260" s="14">
        <f t="shared" si="4"/>
        <v>0.0197</v>
      </c>
      <c r="L260" s="17">
        <v>1.89</v>
      </c>
      <c r="M260" s="5"/>
    </row>
    <row r="261" spans="10:13" ht="12.75" hidden="1">
      <c r="J261" s="5">
        <f t="shared" si="5"/>
        <v>0.019739019782706868</v>
      </c>
      <c r="K261" s="14">
        <f t="shared" si="4"/>
        <v>0.0197</v>
      </c>
      <c r="L261" s="17">
        <v>1.9</v>
      </c>
      <c r="M261" s="5"/>
    </row>
    <row r="262" spans="10:13" ht="12.75" hidden="1">
      <c r="J262" s="5">
        <f t="shared" si="5"/>
        <v>0.019767192986422044</v>
      </c>
      <c r="K262" s="14">
        <f t="shared" si="4"/>
        <v>0.0198</v>
      </c>
      <c r="L262" s="17">
        <v>1.91</v>
      </c>
      <c r="M262" s="5"/>
    </row>
    <row r="263" spans="10:13" ht="12.75" hidden="1">
      <c r="J263" s="5">
        <f t="shared" si="5"/>
        <v>0.019795394608161487</v>
      </c>
      <c r="K263" s="14">
        <f aca="true" t="shared" si="6" ref="K263:K326">ROUND(J263,4)</f>
        <v>0.0198</v>
      </c>
      <c r="L263" s="17">
        <v>1.92</v>
      </c>
      <c r="M263" s="5"/>
    </row>
    <row r="264" spans="10:13" ht="12.75" hidden="1">
      <c r="J264" s="5">
        <f t="shared" si="5"/>
        <v>0.019823624666240214</v>
      </c>
      <c r="K264" s="14">
        <f t="shared" si="6"/>
        <v>0.0198</v>
      </c>
      <c r="L264" s="17">
        <v>1.93</v>
      </c>
      <c r="M264" s="5"/>
    </row>
    <row r="265" spans="10:13" ht="12.75" hidden="1">
      <c r="J265" s="5">
        <f aca="true" t="shared" si="7" ref="J265:J328">TAN(3.14*(20+L265)/180)-((20+L265)*3.14/180)</f>
        <v>0.019851883178981844</v>
      </c>
      <c r="K265" s="14">
        <f t="shared" si="6"/>
        <v>0.0199</v>
      </c>
      <c r="L265" s="17">
        <v>1.94</v>
      </c>
      <c r="M265" s="5"/>
    </row>
    <row r="266" spans="10:13" ht="12.75" hidden="1">
      <c r="J266" s="5">
        <f t="shared" si="7"/>
        <v>0.019880170164718547</v>
      </c>
      <c r="K266" s="14">
        <f t="shared" si="6"/>
        <v>0.0199</v>
      </c>
      <c r="L266" s="17">
        <v>1.95</v>
      </c>
      <c r="M266" s="5"/>
    </row>
    <row r="267" spans="10:13" ht="12.75" hidden="1">
      <c r="J267" s="5">
        <f t="shared" si="7"/>
        <v>0.019908485641791318</v>
      </c>
      <c r="K267" s="14">
        <f t="shared" si="6"/>
        <v>0.0199</v>
      </c>
      <c r="L267" s="17">
        <v>1.96</v>
      </c>
      <c r="M267" s="5"/>
    </row>
    <row r="268" spans="10:13" ht="12.75" hidden="1">
      <c r="J268" s="5">
        <f t="shared" si="7"/>
        <v>0.01993682962854959</v>
      </c>
      <c r="K268" s="14">
        <f t="shared" si="6"/>
        <v>0.0199</v>
      </c>
      <c r="L268" s="17">
        <v>1.97</v>
      </c>
      <c r="M268" s="5"/>
    </row>
    <row r="269" spans="10:13" ht="12.75" hidden="1">
      <c r="J269" s="5">
        <f t="shared" si="7"/>
        <v>0.019965202143351513</v>
      </c>
      <c r="K269" s="14">
        <f t="shared" si="6"/>
        <v>0.02</v>
      </c>
      <c r="L269" s="17">
        <v>1.98</v>
      </c>
      <c r="M269" s="5"/>
    </row>
    <row r="270" spans="10:13" ht="12.75" hidden="1">
      <c r="J270" s="5">
        <f t="shared" si="7"/>
        <v>0.01999360320456378</v>
      </c>
      <c r="K270" s="14">
        <f t="shared" si="6"/>
        <v>0.02</v>
      </c>
      <c r="L270" s="17">
        <v>1.99</v>
      </c>
      <c r="M270" s="5"/>
    </row>
    <row r="271" spans="10:13" ht="12.75" hidden="1">
      <c r="J271" s="5">
        <f t="shared" si="7"/>
        <v>0.020022032830561864</v>
      </c>
      <c r="K271" s="14">
        <f t="shared" si="6"/>
        <v>0.02</v>
      </c>
      <c r="L271" s="17">
        <v>2</v>
      </c>
      <c r="M271" s="5"/>
    </row>
    <row r="272" spans="10:13" ht="12.75" hidden="1">
      <c r="J272" s="5">
        <f t="shared" si="7"/>
        <v>0.02005049103972978</v>
      </c>
      <c r="K272" s="14">
        <f t="shared" si="6"/>
        <v>0.0201</v>
      </c>
      <c r="L272" s="17">
        <v>2.01</v>
      </c>
      <c r="M272" s="5"/>
    </row>
    <row r="273" spans="10:13" ht="12.75" hidden="1">
      <c r="J273" s="5">
        <f t="shared" si="7"/>
        <v>0.020078977850460256</v>
      </c>
      <c r="K273" s="14">
        <f t="shared" si="6"/>
        <v>0.0201</v>
      </c>
      <c r="L273" s="17">
        <v>2.02</v>
      </c>
      <c r="M273" s="5"/>
    </row>
    <row r="274" spans="10:13" ht="12.75" hidden="1">
      <c r="J274" s="5">
        <f t="shared" si="7"/>
        <v>0.020107493281154687</v>
      </c>
      <c r="K274" s="14">
        <f t="shared" si="6"/>
        <v>0.0201</v>
      </c>
      <c r="L274" s="17">
        <v>2.03</v>
      </c>
      <c r="M274" s="5"/>
    </row>
    <row r="275" spans="10:13" ht="12.75" hidden="1">
      <c r="J275" s="5">
        <f t="shared" si="7"/>
        <v>0.02013603735022307</v>
      </c>
      <c r="K275" s="14">
        <f t="shared" si="6"/>
        <v>0.0201</v>
      </c>
      <c r="L275" s="17">
        <v>2.04</v>
      </c>
      <c r="M275" s="5"/>
    </row>
    <row r="276" spans="10:13" ht="12.75" hidden="1">
      <c r="J276" s="5">
        <f t="shared" si="7"/>
        <v>0.020164610076084277</v>
      </c>
      <c r="K276" s="14">
        <f t="shared" si="6"/>
        <v>0.0202</v>
      </c>
      <c r="L276" s="17">
        <v>2.05</v>
      </c>
      <c r="M276" s="5"/>
    </row>
    <row r="277" spans="10:13" ht="12.75" hidden="1">
      <c r="J277" s="5">
        <f t="shared" si="7"/>
        <v>0.02019321147716563</v>
      </c>
      <c r="K277" s="14">
        <f t="shared" si="6"/>
        <v>0.0202</v>
      </c>
      <c r="L277" s="17">
        <v>2.06</v>
      </c>
      <c r="M277" s="5"/>
    </row>
    <row r="278" spans="10:13" ht="12.75" hidden="1">
      <c r="J278" s="5">
        <f t="shared" si="7"/>
        <v>0.020221841571903265</v>
      </c>
      <c r="K278" s="14">
        <f t="shared" si="6"/>
        <v>0.0202</v>
      </c>
      <c r="L278" s="17">
        <v>2.07</v>
      </c>
      <c r="M278" s="5"/>
    </row>
    <row r="279" spans="10:13" ht="12.75" hidden="1">
      <c r="J279" s="5">
        <f t="shared" si="7"/>
        <v>0.020250500378742098</v>
      </c>
      <c r="K279" s="14">
        <f t="shared" si="6"/>
        <v>0.0203</v>
      </c>
      <c r="L279" s="17">
        <v>2.08</v>
      </c>
      <c r="M279" s="5"/>
    </row>
    <row r="280" spans="10:13" ht="12.75" hidden="1">
      <c r="J280" s="5">
        <f t="shared" si="7"/>
        <v>0.020279187916135588</v>
      </c>
      <c r="K280" s="14">
        <f t="shared" si="6"/>
        <v>0.0203</v>
      </c>
      <c r="L280" s="17">
        <v>2.09</v>
      </c>
      <c r="M280" s="5"/>
    </row>
    <row r="281" spans="10:13" ht="12.75" hidden="1">
      <c r="J281" s="5">
        <f t="shared" si="7"/>
        <v>0.02030790420254608</v>
      </c>
      <c r="K281" s="14">
        <f t="shared" si="6"/>
        <v>0.0203</v>
      </c>
      <c r="L281" s="17">
        <v>2.1</v>
      </c>
      <c r="M281" s="5"/>
    </row>
    <row r="282" spans="10:13" ht="12.75" hidden="1">
      <c r="J282" s="5">
        <f t="shared" si="7"/>
        <v>0.02033664925644446</v>
      </c>
      <c r="K282" s="14">
        <f t="shared" si="6"/>
        <v>0.0203</v>
      </c>
      <c r="L282" s="17">
        <v>2.11</v>
      </c>
      <c r="M282" s="5"/>
    </row>
    <row r="283" spans="10:13" ht="12.75" hidden="1">
      <c r="J283" s="5">
        <f t="shared" si="7"/>
        <v>0.020365423096310564</v>
      </c>
      <c r="K283" s="14">
        <f t="shared" si="6"/>
        <v>0.0204</v>
      </c>
      <c r="L283" s="17">
        <v>2.12</v>
      </c>
      <c r="M283" s="5"/>
    </row>
    <row r="284" spans="10:13" ht="12.75" hidden="1">
      <c r="J284" s="5">
        <f t="shared" si="7"/>
        <v>0.020394225740632765</v>
      </c>
      <c r="K284" s="14">
        <f t="shared" si="6"/>
        <v>0.0204</v>
      </c>
      <c r="L284" s="17">
        <v>2.13</v>
      </c>
      <c r="M284" s="5"/>
    </row>
    <row r="285" spans="10:13" ht="12.75" hidden="1">
      <c r="J285" s="5">
        <f t="shared" si="7"/>
        <v>0.020423057207908324</v>
      </c>
      <c r="K285" s="14">
        <f t="shared" si="6"/>
        <v>0.0204</v>
      </c>
      <c r="L285" s="17">
        <v>2.14</v>
      </c>
      <c r="M285" s="5"/>
    </row>
    <row r="286" spans="10:13" ht="12.75" hidden="1">
      <c r="J286" s="5">
        <f t="shared" si="7"/>
        <v>0.02045191751664316</v>
      </c>
      <c r="K286" s="14">
        <f t="shared" si="6"/>
        <v>0.0205</v>
      </c>
      <c r="L286" s="17">
        <v>2.15</v>
      </c>
      <c r="M286" s="5"/>
    </row>
    <row r="287" spans="10:13" ht="12.75" hidden="1">
      <c r="J287" s="5">
        <f t="shared" si="7"/>
        <v>0.020480806685352126</v>
      </c>
      <c r="K287" s="14">
        <f t="shared" si="6"/>
        <v>0.0205</v>
      </c>
      <c r="L287" s="17">
        <v>2.16</v>
      </c>
      <c r="M287" s="5"/>
    </row>
    <row r="288" spans="10:13" ht="12.75" hidden="1">
      <c r="J288" s="5">
        <f t="shared" si="7"/>
        <v>0.020509724732558576</v>
      </c>
      <c r="K288" s="14">
        <f t="shared" si="6"/>
        <v>0.0205</v>
      </c>
      <c r="L288" s="17">
        <v>2.17</v>
      </c>
      <c r="M288" s="5"/>
    </row>
    <row r="289" spans="10:13" ht="12.75" hidden="1">
      <c r="J289" s="5">
        <f t="shared" si="7"/>
        <v>0.02053867167679485</v>
      </c>
      <c r="K289" s="14">
        <f t="shared" si="6"/>
        <v>0.0205</v>
      </c>
      <c r="L289" s="17">
        <v>2.18</v>
      </c>
      <c r="M289" s="5"/>
    </row>
    <row r="290" spans="10:13" ht="12.75" hidden="1">
      <c r="J290" s="5">
        <f t="shared" si="7"/>
        <v>0.020567647536602007</v>
      </c>
      <c r="K290" s="14">
        <f t="shared" si="6"/>
        <v>0.0206</v>
      </c>
      <c r="L290" s="17">
        <v>2.19</v>
      </c>
      <c r="M290" s="5"/>
    </row>
    <row r="291" spans="10:13" ht="12.75" hidden="1">
      <c r="J291" s="5">
        <f t="shared" si="7"/>
        <v>0.02059665233052993</v>
      </c>
      <c r="K291" s="14">
        <f t="shared" si="6"/>
        <v>0.0206</v>
      </c>
      <c r="L291" s="17">
        <v>2.2</v>
      </c>
      <c r="M291" s="5"/>
    </row>
    <row r="292" spans="10:13" ht="12.75" hidden="1">
      <c r="J292" s="5">
        <f t="shared" si="7"/>
        <v>0.020625686077137217</v>
      </c>
      <c r="K292" s="14">
        <f t="shared" si="6"/>
        <v>0.0206</v>
      </c>
      <c r="L292" s="17">
        <v>2.21</v>
      </c>
      <c r="M292" s="5"/>
    </row>
    <row r="293" spans="10:13" ht="12.75" hidden="1">
      <c r="J293" s="5">
        <f t="shared" si="7"/>
        <v>0.020654748794991407</v>
      </c>
      <c r="K293" s="14">
        <f t="shared" si="6"/>
        <v>0.0207</v>
      </c>
      <c r="L293" s="17">
        <v>2.22</v>
      </c>
      <c r="M293" s="5"/>
    </row>
    <row r="294" spans="10:13" ht="12.75" hidden="1">
      <c r="J294" s="5">
        <f t="shared" si="7"/>
        <v>0.02068384050266875</v>
      </c>
      <c r="K294" s="14">
        <f t="shared" si="6"/>
        <v>0.0207</v>
      </c>
      <c r="L294" s="17">
        <v>2.23</v>
      </c>
      <c r="M294" s="5"/>
    </row>
    <row r="295" spans="10:13" ht="12.75" hidden="1">
      <c r="J295" s="5">
        <f t="shared" si="7"/>
        <v>0.020712961218754322</v>
      </c>
      <c r="K295" s="14">
        <f t="shared" si="6"/>
        <v>0.0207</v>
      </c>
      <c r="L295" s="17">
        <v>2.24</v>
      </c>
      <c r="M295" s="5"/>
    </row>
    <row r="296" spans="10:13" ht="12.75" hidden="1">
      <c r="J296" s="5">
        <f t="shared" si="7"/>
        <v>0.02074211096184203</v>
      </c>
      <c r="K296" s="14">
        <f t="shared" si="6"/>
        <v>0.0207</v>
      </c>
      <c r="L296" s="17">
        <v>2.25</v>
      </c>
      <c r="M296" s="5"/>
    </row>
    <row r="297" spans="10:13" ht="12.75" hidden="1">
      <c r="J297" s="5">
        <f t="shared" si="7"/>
        <v>0.020771289750534716</v>
      </c>
      <c r="K297" s="14">
        <f t="shared" si="6"/>
        <v>0.0208</v>
      </c>
      <c r="L297" s="17">
        <v>2.26</v>
      </c>
      <c r="M297" s="5"/>
    </row>
    <row r="298" spans="10:13" ht="12.75" hidden="1">
      <c r="J298" s="5">
        <f t="shared" si="7"/>
        <v>0.02080049760344399</v>
      </c>
      <c r="K298" s="14">
        <f t="shared" si="6"/>
        <v>0.0208</v>
      </c>
      <c r="L298" s="17">
        <v>2.27</v>
      </c>
      <c r="M298" s="5"/>
    </row>
    <row r="299" spans="10:13" ht="12.75" hidden="1">
      <c r="J299" s="5">
        <f t="shared" si="7"/>
        <v>0.020829734539190237</v>
      </c>
      <c r="K299" s="14">
        <f t="shared" si="6"/>
        <v>0.0208</v>
      </c>
      <c r="L299" s="17">
        <v>2.28</v>
      </c>
      <c r="M299" s="5"/>
    </row>
    <row r="300" spans="10:13" ht="12.75" hidden="1">
      <c r="J300" s="5">
        <f t="shared" si="7"/>
        <v>0.020859000576402775</v>
      </c>
      <c r="K300" s="14">
        <f t="shared" si="6"/>
        <v>0.0209</v>
      </c>
      <c r="L300" s="17">
        <v>2.29</v>
      </c>
      <c r="M300" s="5"/>
    </row>
    <row r="301" spans="10:13" ht="12.75" hidden="1">
      <c r="J301" s="5">
        <f t="shared" si="7"/>
        <v>0.02088829573371992</v>
      </c>
      <c r="K301" s="14">
        <f t="shared" si="6"/>
        <v>0.0209</v>
      </c>
      <c r="L301" s="17">
        <v>2.3</v>
      </c>
      <c r="M301" s="5"/>
    </row>
    <row r="302" spans="10:13" ht="12.75" hidden="1">
      <c r="J302" s="5">
        <f t="shared" si="7"/>
        <v>0.020917620029788586</v>
      </c>
      <c r="K302" s="14">
        <f t="shared" si="6"/>
        <v>0.0209</v>
      </c>
      <c r="L302" s="17">
        <v>2.31</v>
      </c>
      <c r="M302" s="5"/>
    </row>
    <row r="303" spans="10:13" ht="12.75" hidden="1">
      <c r="J303" s="5">
        <f t="shared" si="7"/>
        <v>0.020946973483264797</v>
      </c>
      <c r="K303" s="14">
        <f t="shared" si="6"/>
        <v>0.0209</v>
      </c>
      <c r="L303" s="17">
        <v>2.32</v>
      </c>
      <c r="M303" s="5"/>
    </row>
    <row r="304" spans="10:13" ht="12.75" hidden="1">
      <c r="J304" s="5">
        <f t="shared" si="7"/>
        <v>0.0209763561128134</v>
      </c>
      <c r="K304" s="14">
        <f t="shared" si="6"/>
        <v>0.021</v>
      </c>
      <c r="L304" s="17">
        <v>2.33</v>
      </c>
      <c r="M304" s="5"/>
    </row>
    <row r="305" spans="10:13" ht="12.75" hidden="1">
      <c r="J305" s="5">
        <f t="shared" si="7"/>
        <v>0.021005767937108066</v>
      </c>
      <c r="K305" s="14">
        <f t="shared" si="6"/>
        <v>0.021</v>
      </c>
      <c r="L305" s="17">
        <v>2.34</v>
      </c>
      <c r="M305" s="5"/>
    </row>
    <row r="306" spans="10:13" ht="12.75" hidden="1">
      <c r="J306" s="5">
        <f t="shared" si="7"/>
        <v>0.02103520897483152</v>
      </c>
      <c r="K306" s="14">
        <f t="shared" si="6"/>
        <v>0.021</v>
      </c>
      <c r="L306" s="17">
        <v>2.35</v>
      </c>
      <c r="M306" s="5"/>
    </row>
    <row r="307" spans="10:13" ht="12.75" hidden="1">
      <c r="J307" s="5">
        <f t="shared" si="7"/>
        <v>0.0210646792446752</v>
      </c>
      <c r="K307" s="14">
        <f t="shared" si="6"/>
        <v>0.0211</v>
      </c>
      <c r="L307" s="17">
        <v>2.36</v>
      </c>
      <c r="M307" s="5"/>
    </row>
    <row r="308" spans="10:13" ht="12.75" hidden="1">
      <c r="J308" s="5">
        <f t="shared" si="7"/>
        <v>0.02109417876533959</v>
      </c>
      <c r="K308" s="14">
        <f t="shared" si="6"/>
        <v>0.0211</v>
      </c>
      <c r="L308" s="17">
        <v>2.37</v>
      </c>
      <c r="M308" s="5"/>
    </row>
    <row r="309" spans="10:13" ht="12.75" hidden="1">
      <c r="J309" s="5">
        <f t="shared" si="7"/>
        <v>0.02112370755553411</v>
      </c>
      <c r="K309" s="14">
        <f t="shared" si="6"/>
        <v>0.0211</v>
      </c>
      <c r="L309" s="17">
        <v>2.38</v>
      </c>
      <c r="M309" s="5"/>
    </row>
    <row r="310" spans="10:13" ht="12.75" hidden="1">
      <c r="J310" s="5">
        <f t="shared" si="7"/>
        <v>0.021153265633977125</v>
      </c>
      <c r="K310" s="14">
        <f t="shared" si="6"/>
        <v>0.0212</v>
      </c>
      <c r="L310" s="17">
        <v>2.39</v>
      </c>
      <c r="M310" s="5"/>
    </row>
    <row r="311" spans="10:13" ht="12.75" hidden="1">
      <c r="J311" s="5">
        <f t="shared" si="7"/>
        <v>0.02118285301939582</v>
      </c>
      <c r="K311" s="14">
        <f t="shared" si="6"/>
        <v>0.0212</v>
      </c>
      <c r="L311" s="17">
        <v>2.4</v>
      </c>
      <c r="M311" s="5"/>
    </row>
    <row r="312" spans="10:13" ht="12.75" hidden="1">
      <c r="J312" s="5">
        <f t="shared" si="7"/>
        <v>0.021212469730526484</v>
      </c>
      <c r="K312" s="14">
        <f t="shared" si="6"/>
        <v>0.0212</v>
      </c>
      <c r="L312" s="17">
        <v>2.41</v>
      </c>
      <c r="M312" s="5"/>
    </row>
    <row r="313" spans="10:13" ht="12.75" hidden="1">
      <c r="J313" s="5">
        <f t="shared" si="7"/>
        <v>0.021242115786114235</v>
      </c>
      <c r="K313" s="14">
        <f t="shared" si="6"/>
        <v>0.0212</v>
      </c>
      <c r="L313" s="17">
        <v>2.42</v>
      </c>
      <c r="M313" s="5"/>
    </row>
    <row r="314" spans="10:13" ht="12.75" hidden="1">
      <c r="J314" s="5">
        <f t="shared" si="7"/>
        <v>0.021271791204913182</v>
      </c>
      <c r="K314" s="14">
        <f t="shared" si="6"/>
        <v>0.0213</v>
      </c>
      <c r="L314" s="17">
        <v>2.43</v>
      </c>
      <c r="M314" s="5"/>
    </row>
    <row r="315" spans="10:13" ht="12.75" hidden="1">
      <c r="J315" s="5">
        <f t="shared" si="7"/>
        <v>0.021301496005686538</v>
      </c>
      <c r="K315" s="14">
        <f t="shared" si="6"/>
        <v>0.0213</v>
      </c>
      <c r="L315" s="17">
        <v>2.44</v>
      </c>
      <c r="M315" s="5"/>
    </row>
    <row r="316" spans="10:13" ht="12.75" hidden="1">
      <c r="J316" s="5">
        <f t="shared" si="7"/>
        <v>0.021331230207206286</v>
      </c>
      <c r="K316" s="14">
        <f t="shared" si="6"/>
        <v>0.0213</v>
      </c>
      <c r="L316" s="17">
        <v>2.45</v>
      </c>
      <c r="M316" s="5"/>
    </row>
    <row r="317" spans="10:13" ht="12.75" hidden="1">
      <c r="J317" s="5">
        <f t="shared" si="7"/>
        <v>0.021360993828253516</v>
      </c>
      <c r="K317" s="14">
        <f t="shared" si="6"/>
        <v>0.0214</v>
      </c>
      <c r="L317" s="17">
        <v>2.46</v>
      </c>
      <c r="M317" s="5"/>
    </row>
    <row r="318" spans="10:13" ht="12.75" hidden="1">
      <c r="J318" s="5">
        <f t="shared" si="7"/>
        <v>0.021390786887618363</v>
      </c>
      <c r="K318" s="14">
        <f t="shared" si="6"/>
        <v>0.0214</v>
      </c>
      <c r="L318" s="17">
        <v>2.47</v>
      </c>
      <c r="M318" s="5"/>
    </row>
    <row r="319" spans="10:13" ht="12.75" hidden="1">
      <c r="J319" s="5">
        <f t="shared" si="7"/>
        <v>0.021420609404099844</v>
      </c>
      <c r="K319" s="14">
        <f t="shared" si="6"/>
        <v>0.0214</v>
      </c>
      <c r="L319" s="17">
        <v>2.48</v>
      </c>
      <c r="M319" s="5"/>
    </row>
    <row r="320" spans="10:13" ht="12.75" hidden="1">
      <c r="J320" s="5">
        <f t="shared" si="7"/>
        <v>0.021450461396506026</v>
      </c>
      <c r="K320" s="14">
        <f t="shared" si="6"/>
        <v>0.0215</v>
      </c>
      <c r="L320" s="17">
        <v>2.49</v>
      </c>
      <c r="M320" s="5"/>
    </row>
    <row r="321" spans="10:13" ht="12.75" hidden="1">
      <c r="J321" s="5">
        <f t="shared" si="7"/>
        <v>0.021480342883654024</v>
      </c>
      <c r="K321" s="14">
        <f t="shared" si="6"/>
        <v>0.0215</v>
      </c>
      <c r="L321" s="17">
        <v>2.5</v>
      </c>
      <c r="M321" s="5"/>
    </row>
    <row r="322" spans="10:13" ht="12.75" hidden="1">
      <c r="J322" s="5">
        <f t="shared" si="7"/>
        <v>0.021510253884369945</v>
      </c>
      <c r="K322" s="14">
        <f t="shared" si="6"/>
        <v>0.0215</v>
      </c>
      <c r="L322" s="17">
        <v>2.51</v>
      </c>
      <c r="M322" s="5"/>
    </row>
    <row r="323" spans="10:13" ht="12.75" hidden="1">
      <c r="J323" s="5">
        <f t="shared" si="7"/>
        <v>0.021540194417488945</v>
      </c>
      <c r="K323" s="14">
        <f t="shared" si="6"/>
        <v>0.0215</v>
      </c>
      <c r="L323" s="17">
        <v>2.52</v>
      </c>
      <c r="M323" s="5"/>
    </row>
    <row r="324" spans="10:13" ht="12.75" hidden="1">
      <c r="J324" s="5">
        <f t="shared" si="7"/>
        <v>0.021570164501855227</v>
      </c>
      <c r="K324" s="14">
        <f t="shared" si="6"/>
        <v>0.0216</v>
      </c>
      <c r="L324" s="17">
        <v>2.53</v>
      </c>
      <c r="M324" s="5"/>
    </row>
    <row r="325" spans="10:13" ht="12.75" hidden="1">
      <c r="J325" s="5">
        <f t="shared" si="7"/>
        <v>0.021600164156321988</v>
      </c>
      <c r="K325" s="14">
        <f t="shared" si="6"/>
        <v>0.0216</v>
      </c>
      <c r="L325" s="17">
        <v>2.54</v>
      </c>
      <c r="M325" s="5"/>
    </row>
    <row r="326" spans="10:13" ht="12.75" hidden="1">
      <c r="J326" s="5">
        <f t="shared" si="7"/>
        <v>0.021630193399751585</v>
      </c>
      <c r="K326" s="14">
        <f t="shared" si="6"/>
        <v>0.0216</v>
      </c>
      <c r="L326" s="17">
        <v>2.55</v>
      </c>
      <c r="M326" s="5"/>
    </row>
    <row r="327" spans="10:13" ht="12.75" hidden="1">
      <c r="J327" s="5">
        <f t="shared" si="7"/>
        <v>0.02166025225101531</v>
      </c>
      <c r="K327" s="14">
        <f aca="true" t="shared" si="8" ref="K327:K390">ROUND(J327,4)</f>
        <v>0.0217</v>
      </c>
      <c r="L327" s="17">
        <v>2.56</v>
      </c>
      <c r="M327" s="5"/>
    </row>
    <row r="328" spans="10:13" ht="12.75" hidden="1">
      <c r="J328" s="5">
        <f t="shared" si="7"/>
        <v>0.021690340728993673</v>
      </c>
      <c r="K328" s="14">
        <f t="shared" si="8"/>
        <v>0.0217</v>
      </c>
      <c r="L328" s="17">
        <v>2.57</v>
      </c>
      <c r="M328" s="5"/>
    </row>
    <row r="329" spans="10:13" ht="12.75" hidden="1">
      <c r="J329" s="5">
        <f aca="true" t="shared" si="9" ref="J329:J392">TAN(3.14*(20+L329)/180)-((20+L329)*3.14/180)</f>
        <v>0.021720458852576063</v>
      </c>
      <c r="K329" s="14">
        <f t="shared" si="8"/>
        <v>0.0217</v>
      </c>
      <c r="L329" s="17">
        <v>2.58</v>
      </c>
      <c r="M329" s="5"/>
    </row>
    <row r="330" spans="10:13" ht="12.75" hidden="1">
      <c r="J330" s="5">
        <f t="shared" si="9"/>
        <v>0.021750606640661196</v>
      </c>
      <c r="K330" s="14">
        <f t="shared" si="8"/>
        <v>0.0218</v>
      </c>
      <c r="L330" s="17">
        <v>2.59</v>
      </c>
      <c r="M330" s="5"/>
    </row>
    <row r="331" spans="10:13" ht="12.75" hidden="1">
      <c r="J331" s="5">
        <f t="shared" si="9"/>
        <v>0.021780784112156615</v>
      </c>
      <c r="K331" s="14">
        <f t="shared" si="8"/>
        <v>0.0218</v>
      </c>
      <c r="L331" s="17">
        <v>2.6</v>
      </c>
      <c r="M331" s="5"/>
    </row>
    <row r="332" spans="10:13" ht="12.75" hidden="1">
      <c r="J332" s="5">
        <f t="shared" si="9"/>
        <v>0.021810991285979187</v>
      </c>
      <c r="K332" s="14">
        <f t="shared" si="8"/>
        <v>0.0218</v>
      </c>
      <c r="L332" s="17">
        <v>2.61</v>
      </c>
      <c r="M332" s="5"/>
    </row>
    <row r="333" spans="10:13" ht="12.75" hidden="1">
      <c r="J333" s="5">
        <f t="shared" si="9"/>
        <v>0.021841228181054773</v>
      </c>
      <c r="K333" s="14">
        <f t="shared" si="8"/>
        <v>0.0218</v>
      </c>
      <c r="L333" s="17">
        <v>2.62</v>
      </c>
      <c r="M333" s="5"/>
    </row>
    <row r="334" spans="10:13" ht="12.75" hidden="1">
      <c r="J334" s="5">
        <f t="shared" si="9"/>
        <v>0.021871494816318393</v>
      </c>
      <c r="K334" s="14">
        <f t="shared" si="8"/>
        <v>0.0219</v>
      </c>
      <c r="L334" s="17">
        <v>2.63</v>
      </c>
      <c r="M334" s="5"/>
    </row>
    <row r="335" spans="10:13" ht="12.75" hidden="1">
      <c r="J335" s="5">
        <f t="shared" si="9"/>
        <v>0.021901791210714172</v>
      </c>
      <c r="K335" s="14">
        <f t="shared" si="8"/>
        <v>0.0219</v>
      </c>
      <c r="L335" s="17">
        <v>2.64</v>
      </c>
      <c r="M335" s="5"/>
    </row>
    <row r="336" spans="10:13" ht="12.75" hidden="1">
      <c r="J336" s="5">
        <f t="shared" si="9"/>
        <v>0.021932117383195393</v>
      </c>
      <c r="K336" s="14">
        <f t="shared" si="8"/>
        <v>0.0219</v>
      </c>
      <c r="L336" s="17">
        <v>2.65</v>
      </c>
      <c r="M336" s="5"/>
    </row>
    <row r="337" spans="10:13" ht="12.75" hidden="1">
      <c r="J337" s="5">
        <f t="shared" si="9"/>
        <v>0.021962473352724443</v>
      </c>
      <c r="K337" s="14">
        <f t="shared" si="8"/>
        <v>0.022</v>
      </c>
      <c r="L337" s="17">
        <v>2.66</v>
      </c>
      <c r="M337" s="5"/>
    </row>
    <row r="338" spans="10:13" ht="12.75" hidden="1">
      <c r="J338" s="5">
        <f t="shared" si="9"/>
        <v>0.021992859138272813</v>
      </c>
      <c r="K338" s="14">
        <f t="shared" si="8"/>
        <v>0.022</v>
      </c>
      <c r="L338" s="17">
        <v>2.67</v>
      </c>
      <c r="M338" s="5"/>
    </row>
    <row r="339" spans="10:13" ht="12.75" hidden="1">
      <c r="J339" s="5">
        <f t="shared" si="9"/>
        <v>0.022023274758821265</v>
      </c>
      <c r="K339" s="14">
        <f t="shared" si="8"/>
        <v>0.022</v>
      </c>
      <c r="L339" s="17">
        <v>2.68</v>
      </c>
      <c r="M339" s="5"/>
    </row>
    <row r="340" spans="10:13" ht="12.75" hidden="1">
      <c r="J340" s="5">
        <f t="shared" si="9"/>
        <v>0.022053720233359664</v>
      </c>
      <c r="K340" s="14">
        <f t="shared" si="8"/>
        <v>0.0221</v>
      </c>
      <c r="L340" s="17">
        <v>2.69</v>
      </c>
      <c r="M340" s="5"/>
    </row>
    <row r="341" spans="10:13" ht="12.75" hidden="1">
      <c r="J341" s="5">
        <f t="shared" si="9"/>
        <v>0.022084195580887034</v>
      </c>
      <c r="K341" s="14">
        <f t="shared" si="8"/>
        <v>0.0221</v>
      </c>
      <c r="L341" s="17">
        <v>2.7</v>
      </c>
      <c r="M341" s="5"/>
    </row>
    <row r="342" spans="10:13" ht="12.75" hidden="1">
      <c r="J342" s="5">
        <f t="shared" si="9"/>
        <v>0.02211470082041156</v>
      </c>
      <c r="K342" s="14">
        <f t="shared" si="8"/>
        <v>0.0221</v>
      </c>
      <c r="L342" s="17">
        <v>2.71</v>
      </c>
      <c r="M342" s="5"/>
    </row>
    <row r="343" spans="10:13" ht="12.75" hidden="1">
      <c r="J343" s="5">
        <f t="shared" si="9"/>
        <v>0.02214523597095064</v>
      </c>
      <c r="K343" s="14">
        <f t="shared" si="8"/>
        <v>0.0221</v>
      </c>
      <c r="L343" s="17">
        <v>2.72</v>
      </c>
      <c r="M343" s="5"/>
    </row>
    <row r="344" spans="10:13" ht="12.75" hidden="1">
      <c r="J344" s="5">
        <f t="shared" si="9"/>
        <v>0.02217580105153083</v>
      </c>
      <c r="K344" s="14">
        <f t="shared" si="8"/>
        <v>0.0222</v>
      </c>
      <c r="L344" s="17">
        <v>2.73</v>
      </c>
      <c r="M344" s="5"/>
    </row>
    <row r="345" spans="10:13" ht="12.75" hidden="1">
      <c r="J345" s="5">
        <f t="shared" si="9"/>
        <v>0.022206396081188018</v>
      </c>
      <c r="K345" s="14">
        <f t="shared" si="8"/>
        <v>0.0222</v>
      </c>
      <c r="L345" s="17">
        <v>2.74</v>
      </c>
      <c r="M345" s="5"/>
    </row>
    <row r="346" spans="10:13" ht="12.75" hidden="1">
      <c r="J346" s="5">
        <f t="shared" si="9"/>
        <v>0.02223702107896708</v>
      </c>
      <c r="K346" s="14">
        <f t="shared" si="8"/>
        <v>0.0222</v>
      </c>
      <c r="L346" s="17">
        <v>2.75</v>
      </c>
      <c r="M346" s="5"/>
    </row>
    <row r="347" spans="10:13" ht="12.75" hidden="1">
      <c r="J347" s="5">
        <f t="shared" si="9"/>
        <v>0.022267676063922326</v>
      </c>
      <c r="K347" s="14">
        <f t="shared" si="8"/>
        <v>0.0223</v>
      </c>
      <c r="L347" s="17">
        <v>2.76</v>
      </c>
      <c r="M347" s="5"/>
    </row>
    <row r="348" spans="10:13" ht="12.75" hidden="1">
      <c r="J348" s="5">
        <f t="shared" si="9"/>
        <v>0.022298361055117122</v>
      </c>
      <c r="K348" s="14">
        <f t="shared" si="8"/>
        <v>0.0223</v>
      </c>
      <c r="L348" s="17">
        <v>2.77</v>
      </c>
      <c r="M348" s="5"/>
    </row>
    <row r="349" spans="10:13" ht="12.75" hidden="1">
      <c r="J349" s="5">
        <f t="shared" si="9"/>
        <v>0.022329076071624154</v>
      </c>
      <c r="K349" s="14">
        <f t="shared" si="8"/>
        <v>0.0223</v>
      </c>
      <c r="L349" s="17">
        <v>2.78</v>
      </c>
      <c r="M349" s="5"/>
    </row>
    <row r="350" spans="10:13" ht="12.75" hidden="1">
      <c r="J350" s="5">
        <f t="shared" si="9"/>
        <v>0.022359821132525326</v>
      </c>
      <c r="K350" s="14">
        <f t="shared" si="8"/>
        <v>0.0224</v>
      </c>
      <c r="L350" s="17">
        <v>2.79</v>
      </c>
      <c r="M350" s="5"/>
    </row>
    <row r="351" spans="10:13" ht="12.75" hidden="1">
      <c r="J351" s="5">
        <f t="shared" si="9"/>
        <v>0.02239059625691181</v>
      </c>
      <c r="K351" s="14">
        <f t="shared" si="8"/>
        <v>0.0224</v>
      </c>
      <c r="L351" s="17">
        <v>2.8</v>
      </c>
      <c r="M351" s="5"/>
    </row>
    <row r="352" spans="10:13" ht="12.75" hidden="1">
      <c r="J352" s="5">
        <f t="shared" si="9"/>
        <v>0.02242140146388405</v>
      </c>
      <c r="K352" s="14">
        <f t="shared" si="8"/>
        <v>0.0224</v>
      </c>
      <c r="L352" s="17">
        <v>2.81</v>
      </c>
      <c r="M352" s="5"/>
    </row>
    <row r="353" spans="10:13" ht="12.75" hidden="1">
      <c r="J353" s="5">
        <f t="shared" si="9"/>
        <v>0.022452236772551593</v>
      </c>
      <c r="K353" s="14">
        <f t="shared" si="8"/>
        <v>0.0225</v>
      </c>
      <c r="L353" s="17">
        <v>2.82</v>
      </c>
      <c r="M353" s="5"/>
    </row>
    <row r="354" spans="10:13" ht="12.75" hidden="1">
      <c r="J354" s="5">
        <f t="shared" si="9"/>
        <v>0.022483102202033478</v>
      </c>
      <c r="K354" s="14">
        <f t="shared" si="8"/>
        <v>0.0225</v>
      </c>
      <c r="L354" s="17">
        <v>2.83</v>
      </c>
      <c r="M354" s="5"/>
    </row>
    <row r="355" spans="10:13" ht="12.75" hidden="1">
      <c r="J355" s="5">
        <f t="shared" si="9"/>
        <v>0.022513997771457905</v>
      </c>
      <c r="K355" s="14">
        <f t="shared" si="8"/>
        <v>0.0225</v>
      </c>
      <c r="L355" s="17">
        <v>2.84</v>
      </c>
      <c r="M355" s="5"/>
    </row>
    <row r="356" spans="10:13" ht="12.75" hidden="1">
      <c r="J356" s="5">
        <f t="shared" si="9"/>
        <v>0.022544923499962344</v>
      </c>
      <c r="K356" s="14">
        <f t="shared" si="8"/>
        <v>0.0225</v>
      </c>
      <c r="L356" s="17">
        <v>2.85</v>
      </c>
      <c r="M356" s="5"/>
    </row>
    <row r="357" spans="10:13" ht="12.75" hidden="1">
      <c r="J357" s="5">
        <f t="shared" si="9"/>
        <v>0.022575879406693644</v>
      </c>
      <c r="K357" s="14">
        <f t="shared" si="8"/>
        <v>0.0226</v>
      </c>
      <c r="L357" s="17">
        <v>2.86</v>
      </c>
      <c r="M357" s="5"/>
    </row>
    <row r="358" spans="10:13" ht="12.75" hidden="1">
      <c r="J358" s="5">
        <f t="shared" si="9"/>
        <v>0.022606865510807872</v>
      </c>
      <c r="K358" s="14">
        <f t="shared" si="8"/>
        <v>0.0226</v>
      </c>
      <c r="L358" s="17">
        <v>2.87</v>
      </c>
      <c r="M358" s="5"/>
    </row>
    <row r="359" spans="10:13" ht="12.75" hidden="1">
      <c r="J359" s="5">
        <f t="shared" si="9"/>
        <v>0.02263788183147042</v>
      </c>
      <c r="K359" s="14">
        <f t="shared" si="8"/>
        <v>0.0226</v>
      </c>
      <c r="L359" s="17">
        <v>2.88</v>
      </c>
      <c r="M359" s="5"/>
    </row>
    <row r="360" spans="10:13" ht="12.75" hidden="1">
      <c r="J360" s="5">
        <f t="shared" si="9"/>
        <v>0.022668928387856002</v>
      </c>
      <c r="K360" s="14">
        <f t="shared" si="8"/>
        <v>0.0227</v>
      </c>
      <c r="L360" s="17">
        <v>2.89</v>
      </c>
      <c r="M360" s="5"/>
    </row>
    <row r="361" spans="10:13" ht="12.75" hidden="1">
      <c r="J361" s="5">
        <f t="shared" si="9"/>
        <v>0.02270000519914872</v>
      </c>
      <c r="K361" s="14">
        <f t="shared" si="8"/>
        <v>0.0227</v>
      </c>
      <c r="L361" s="17">
        <v>2.9</v>
      </c>
      <c r="M361" s="5"/>
    </row>
    <row r="362" spans="10:13" ht="12.75" hidden="1">
      <c r="J362" s="5">
        <f t="shared" si="9"/>
        <v>0.022731112284542</v>
      </c>
      <c r="K362" s="14">
        <f t="shared" si="8"/>
        <v>0.0227</v>
      </c>
      <c r="L362" s="17">
        <v>2.91</v>
      </c>
      <c r="M362" s="5"/>
    </row>
    <row r="363" spans="10:13" ht="12.75" hidden="1">
      <c r="J363" s="5">
        <f t="shared" si="9"/>
        <v>0.02276224966323842</v>
      </c>
      <c r="K363" s="14">
        <f t="shared" si="8"/>
        <v>0.0228</v>
      </c>
      <c r="L363" s="17">
        <v>2.92</v>
      </c>
      <c r="M363" s="5"/>
    </row>
    <row r="364" spans="10:13" ht="12.75" hidden="1">
      <c r="J364" s="5">
        <f t="shared" si="9"/>
        <v>0.022793417354450174</v>
      </c>
      <c r="K364" s="14">
        <f t="shared" si="8"/>
        <v>0.0228</v>
      </c>
      <c r="L364" s="17">
        <v>2.93</v>
      </c>
      <c r="M364" s="5"/>
    </row>
    <row r="365" spans="10:13" ht="12.75" hidden="1">
      <c r="J365" s="5">
        <f t="shared" si="9"/>
        <v>0.022824615377398605</v>
      </c>
      <c r="K365" s="14">
        <f t="shared" si="8"/>
        <v>0.0228</v>
      </c>
      <c r="L365" s="17">
        <v>2.94</v>
      </c>
      <c r="M365" s="5"/>
    </row>
    <row r="366" spans="10:13" ht="12.75" hidden="1">
      <c r="J366" s="5">
        <f t="shared" si="9"/>
        <v>0.022855843751314553</v>
      </c>
      <c r="K366" s="14">
        <f t="shared" si="8"/>
        <v>0.0229</v>
      </c>
      <c r="L366" s="17">
        <v>2.95</v>
      </c>
      <c r="M366" s="5"/>
    </row>
    <row r="367" spans="10:13" ht="12.75" hidden="1">
      <c r="J367" s="5">
        <f t="shared" si="9"/>
        <v>0.022887102495438183</v>
      </c>
      <c r="K367" s="14">
        <f t="shared" si="8"/>
        <v>0.0229</v>
      </c>
      <c r="L367" s="17">
        <v>2.96</v>
      </c>
      <c r="M367" s="5"/>
    </row>
    <row r="368" spans="10:13" ht="12.75" hidden="1">
      <c r="J368" s="5">
        <f t="shared" si="9"/>
        <v>0.02291839162901904</v>
      </c>
      <c r="K368" s="14">
        <f t="shared" si="8"/>
        <v>0.0229</v>
      </c>
      <c r="L368" s="17">
        <v>2.97</v>
      </c>
      <c r="M368" s="5"/>
    </row>
    <row r="369" spans="10:13" ht="12.75" hidden="1">
      <c r="J369" s="5">
        <f t="shared" si="9"/>
        <v>0.022949711171316056</v>
      </c>
      <c r="K369" s="14">
        <f t="shared" si="8"/>
        <v>0.0229</v>
      </c>
      <c r="L369" s="17">
        <v>2.98</v>
      </c>
      <c r="M369" s="5"/>
    </row>
    <row r="370" spans="10:13" ht="12.75" hidden="1">
      <c r="J370" s="5">
        <f t="shared" si="9"/>
        <v>0.02298106114159748</v>
      </c>
      <c r="K370" s="14">
        <f t="shared" si="8"/>
        <v>0.023</v>
      </c>
      <c r="L370" s="17">
        <v>2.99</v>
      </c>
      <c r="M370" s="5"/>
    </row>
    <row r="371" spans="10:13" ht="12.75" hidden="1">
      <c r="J371" s="5">
        <f t="shared" si="9"/>
        <v>0.023012441559141172</v>
      </c>
      <c r="K371" s="14">
        <f t="shared" si="8"/>
        <v>0.023</v>
      </c>
      <c r="L371" s="17">
        <v>3</v>
      </c>
      <c r="M371" s="5"/>
    </row>
    <row r="372" spans="10:13" ht="12.75" hidden="1">
      <c r="J372" s="5">
        <f t="shared" si="9"/>
        <v>0.023043852443234147</v>
      </c>
      <c r="K372" s="14">
        <f t="shared" si="8"/>
        <v>0.023</v>
      </c>
      <c r="L372" s="17">
        <v>3.01</v>
      </c>
      <c r="M372" s="5"/>
    </row>
    <row r="373" spans="10:13" ht="12.75" hidden="1">
      <c r="J373" s="5">
        <f t="shared" si="9"/>
        <v>0.02307529381317308</v>
      </c>
      <c r="K373" s="14">
        <f t="shared" si="8"/>
        <v>0.0231</v>
      </c>
      <c r="L373" s="17">
        <v>3.02</v>
      </c>
      <c r="M373" s="5"/>
    </row>
    <row r="374" spans="10:13" ht="12.75" hidden="1">
      <c r="J374" s="5">
        <f t="shared" si="9"/>
        <v>0.02310676568826392</v>
      </c>
      <c r="K374" s="14">
        <f t="shared" si="8"/>
        <v>0.0231</v>
      </c>
      <c r="L374" s="17">
        <v>3.03</v>
      </c>
      <c r="M374" s="5"/>
    </row>
    <row r="375" spans="10:13" ht="12.75" hidden="1">
      <c r="J375" s="5">
        <f t="shared" si="9"/>
        <v>0.023138268087822045</v>
      </c>
      <c r="K375" s="14">
        <f t="shared" si="8"/>
        <v>0.0231</v>
      </c>
      <c r="L375" s="17">
        <v>3.04</v>
      </c>
      <c r="M375" s="5"/>
    </row>
    <row r="376" spans="10:13" ht="12.75" hidden="1">
      <c r="J376" s="5">
        <f t="shared" si="9"/>
        <v>0.023169801031172332</v>
      </c>
      <c r="K376" s="14">
        <f t="shared" si="8"/>
        <v>0.0232</v>
      </c>
      <c r="L376" s="17">
        <v>3.05</v>
      </c>
      <c r="M376" s="5"/>
    </row>
    <row r="377" spans="10:13" ht="12.75" hidden="1">
      <c r="J377" s="5">
        <f t="shared" si="9"/>
        <v>0.02320136453764915</v>
      </c>
      <c r="K377" s="14">
        <f t="shared" si="8"/>
        <v>0.0232</v>
      </c>
      <c r="L377" s="17">
        <v>3.06</v>
      </c>
      <c r="M377" s="5"/>
    </row>
    <row r="378" spans="10:13" ht="12.75" hidden="1">
      <c r="J378" s="5">
        <f t="shared" si="9"/>
        <v>0.023232958626596245</v>
      </c>
      <c r="K378" s="14">
        <f t="shared" si="8"/>
        <v>0.0232</v>
      </c>
      <c r="L378" s="17">
        <v>3.07</v>
      </c>
      <c r="M378" s="5"/>
    </row>
    <row r="379" spans="10:13" ht="12.75" hidden="1">
      <c r="J379" s="5">
        <f t="shared" si="9"/>
        <v>0.02326458331736686</v>
      </c>
      <c r="K379" s="14">
        <f t="shared" si="8"/>
        <v>0.0233</v>
      </c>
      <c r="L379" s="17">
        <v>3.08</v>
      </c>
      <c r="M379" s="5"/>
    </row>
    <row r="380" spans="10:13" ht="12.75" hidden="1">
      <c r="J380" s="5">
        <f t="shared" si="9"/>
        <v>0.02329623862932373</v>
      </c>
      <c r="K380" s="14">
        <f t="shared" si="8"/>
        <v>0.0233</v>
      </c>
      <c r="L380" s="17">
        <v>3.09</v>
      </c>
      <c r="M380" s="5"/>
    </row>
    <row r="381" spans="10:13" ht="12.75" hidden="1">
      <c r="J381" s="5">
        <f t="shared" si="9"/>
        <v>0.02332792458183902</v>
      </c>
      <c r="K381" s="14">
        <f t="shared" si="8"/>
        <v>0.0233</v>
      </c>
      <c r="L381" s="17">
        <v>3.1</v>
      </c>
      <c r="M381" s="5"/>
    </row>
    <row r="382" spans="10:13" ht="12.75" hidden="1">
      <c r="J382" s="5">
        <f t="shared" si="9"/>
        <v>0.023359641194294456</v>
      </c>
      <c r="K382" s="14">
        <f t="shared" si="8"/>
        <v>0.0234</v>
      </c>
      <c r="L382" s="17">
        <v>3.11</v>
      </c>
      <c r="M382" s="5"/>
    </row>
    <row r="383" spans="10:13" ht="12.75" hidden="1">
      <c r="J383" s="5">
        <f t="shared" si="9"/>
        <v>0.023391388486081188</v>
      </c>
      <c r="K383" s="14">
        <f t="shared" si="8"/>
        <v>0.0234</v>
      </c>
      <c r="L383" s="17">
        <v>3.12</v>
      </c>
      <c r="M383" s="5"/>
    </row>
    <row r="384" spans="10:13" ht="12.75" hidden="1">
      <c r="J384" s="5">
        <f t="shared" si="9"/>
        <v>0.02342316647659992</v>
      </c>
      <c r="K384" s="14">
        <f t="shared" si="8"/>
        <v>0.0234</v>
      </c>
      <c r="L384" s="17">
        <v>3.13</v>
      </c>
      <c r="M384" s="5"/>
    </row>
    <row r="385" spans="10:13" ht="12.75" hidden="1">
      <c r="J385" s="5">
        <f t="shared" si="9"/>
        <v>0.023454975185260907</v>
      </c>
      <c r="K385" s="14">
        <f t="shared" si="8"/>
        <v>0.0235</v>
      </c>
      <c r="L385" s="17">
        <v>3.14</v>
      </c>
      <c r="M385" s="5"/>
    </row>
    <row r="386" spans="10:13" ht="12.75" hidden="1">
      <c r="J386" s="5">
        <f t="shared" si="9"/>
        <v>0.023486814631483888</v>
      </c>
      <c r="K386" s="14">
        <f t="shared" si="8"/>
        <v>0.0235</v>
      </c>
      <c r="L386" s="17">
        <v>3.15</v>
      </c>
      <c r="M386" s="5"/>
    </row>
    <row r="387" spans="10:13" ht="12.75" hidden="1">
      <c r="J387" s="5">
        <f t="shared" si="9"/>
        <v>0.023518684834698045</v>
      </c>
      <c r="K387" s="14">
        <f t="shared" si="8"/>
        <v>0.0235</v>
      </c>
      <c r="L387" s="17">
        <v>3.16</v>
      </c>
      <c r="M387" s="5"/>
    </row>
    <row r="388" spans="10:13" ht="12.75" hidden="1">
      <c r="J388" s="5">
        <f t="shared" si="9"/>
        <v>0.023550585814342273</v>
      </c>
      <c r="K388" s="14">
        <f t="shared" si="8"/>
        <v>0.0236</v>
      </c>
      <c r="L388" s="17">
        <v>3.17</v>
      </c>
      <c r="M388" s="5"/>
    </row>
    <row r="389" spans="10:13" ht="12.75" hidden="1">
      <c r="J389" s="5">
        <f t="shared" si="9"/>
        <v>0.02358251758986485</v>
      </c>
      <c r="K389" s="14">
        <f t="shared" si="8"/>
        <v>0.0236</v>
      </c>
      <c r="L389" s="17">
        <v>3.18</v>
      </c>
      <c r="M389" s="5"/>
    </row>
    <row r="390" spans="10:13" ht="12.75" hidden="1">
      <c r="J390" s="5">
        <f t="shared" si="9"/>
        <v>0.023614480180723707</v>
      </c>
      <c r="K390" s="14">
        <f t="shared" si="8"/>
        <v>0.0236</v>
      </c>
      <c r="L390" s="17">
        <v>3.19</v>
      </c>
      <c r="M390" s="5"/>
    </row>
    <row r="391" spans="10:13" ht="12.75" hidden="1">
      <c r="J391" s="5">
        <f t="shared" si="9"/>
        <v>0.02364647360638633</v>
      </c>
      <c r="K391" s="14">
        <f aca="true" t="shared" si="10" ref="K391:K454">ROUND(J391,4)</f>
        <v>0.0236</v>
      </c>
      <c r="L391" s="17">
        <v>3.2</v>
      </c>
      <c r="M391" s="5"/>
    </row>
    <row r="392" spans="10:13" ht="12.75" hidden="1">
      <c r="J392" s="5">
        <f t="shared" si="9"/>
        <v>0.023678497886329752</v>
      </c>
      <c r="K392" s="14">
        <f t="shared" si="10"/>
        <v>0.0237</v>
      </c>
      <c r="L392" s="17">
        <v>3.21</v>
      </c>
      <c r="M392" s="5"/>
    </row>
    <row r="393" spans="10:13" ht="12.75" hidden="1">
      <c r="J393" s="5">
        <f aca="true" t="shared" si="11" ref="J393:J456">TAN(3.14*(20+L393)/180)-((20+L393)*3.14/180)</f>
        <v>0.02371055304004055</v>
      </c>
      <c r="K393" s="14">
        <f t="shared" si="10"/>
        <v>0.0237</v>
      </c>
      <c r="L393" s="17">
        <v>3.22</v>
      </c>
      <c r="M393" s="5"/>
    </row>
    <row r="394" spans="10:13" ht="12.75" hidden="1">
      <c r="J394" s="5">
        <f t="shared" si="11"/>
        <v>0.023742639087015016</v>
      </c>
      <c r="K394" s="14">
        <f t="shared" si="10"/>
        <v>0.0237</v>
      </c>
      <c r="L394" s="17">
        <v>3.23</v>
      </c>
      <c r="M394" s="5"/>
    </row>
    <row r="395" spans="10:13" ht="12.75" hidden="1">
      <c r="J395" s="5">
        <f t="shared" si="11"/>
        <v>0.023774756046758883</v>
      </c>
      <c r="K395" s="14">
        <f t="shared" si="10"/>
        <v>0.0238</v>
      </c>
      <c r="L395" s="17">
        <v>3.24</v>
      </c>
      <c r="M395" s="5"/>
    </row>
    <row r="396" spans="10:13" ht="12.75" hidden="1">
      <c r="J396" s="5">
        <f t="shared" si="11"/>
        <v>0.023806903938787538</v>
      </c>
      <c r="K396" s="14">
        <f t="shared" si="10"/>
        <v>0.0238</v>
      </c>
      <c r="L396" s="17">
        <v>3.25</v>
      </c>
      <c r="M396" s="5"/>
    </row>
    <row r="397" spans="10:13" ht="12.75" hidden="1">
      <c r="J397" s="5">
        <f t="shared" si="11"/>
        <v>0.02383908278262603</v>
      </c>
      <c r="K397" s="14">
        <f t="shared" si="10"/>
        <v>0.0238</v>
      </c>
      <c r="L397" s="17">
        <v>3.26</v>
      </c>
      <c r="M397" s="5"/>
    </row>
    <row r="398" spans="10:13" ht="12.75" hidden="1">
      <c r="J398" s="5">
        <f t="shared" si="11"/>
        <v>0.023871292597808957</v>
      </c>
      <c r="K398" s="14">
        <f t="shared" si="10"/>
        <v>0.0239</v>
      </c>
      <c r="L398" s="17">
        <v>3.27</v>
      </c>
      <c r="M398" s="5"/>
    </row>
    <row r="399" spans="10:13" ht="12.75" hidden="1">
      <c r="J399" s="5">
        <f t="shared" si="11"/>
        <v>0.023903533403880628</v>
      </c>
      <c r="K399" s="14">
        <f t="shared" si="10"/>
        <v>0.0239</v>
      </c>
      <c r="L399" s="17">
        <v>3.28</v>
      </c>
      <c r="M399" s="5"/>
    </row>
    <row r="400" spans="10:13" ht="12.75" hidden="1">
      <c r="J400" s="5">
        <f t="shared" si="11"/>
        <v>0.0239358052203949</v>
      </c>
      <c r="K400" s="14">
        <f t="shared" si="10"/>
        <v>0.0239</v>
      </c>
      <c r="L400" s="17">
        <v>3.29</v>
      </c>
      <c r="M400" s="5"/>
    </row>
    <row r="401" spans="10:13" ht="12.75" hidden="1">
      <c r="J401" s="5">
        <f t="shared" si="11"/>
        <v>0.023968108066915295</v>
      </c>
      <c r="K401" s="14">
        <f t="shared" si="10"/>
        <v>0.024</v>
      </c>
      <c r="L401" s="17">
        <v>3.3</v>
      </c>
      <c r="M401" s="5"/>
    </row>
    <row r="402" spans="10:13" ht="12.75" hidden="1">
      <c r="J402" s="5">
        <f t="shared" si="11"/>
        <v>0.02400044196301504</v>
      </c>
      <c r="K402" s="14">
        <f t="shared" si="10"/>
        <v>0.024</v>
      </c>
      <c r="L402" s="17">
        <v>3.31</v>
      </c>
      <c r="M402" s="5"/>
    </row>
    <row r="403" spans="10:13" ht="12.75" hidden="1">
      <c r="J403" s="5">
        <f t="shared" si="11"/>
        <v>0.024032806928276973</v>
      </c>
      <c r="K403" s="14">
        <f t="shared" si="10"/>
        <v>0.024</v>
      </c>
      <c r="L403" s="17">
        <v>3.32</v>
      </c>
      <c r="M403" s="5"/>
    </row>
    <row r="404" spans="10:13" ht="12.75" hidden="1">
      <c r="J404" s="5">
        <f t="shared" si="11"/>
        <v>0.024065202982293588</v>
      </c>
      <c r="K404" s="14">
        <f t="shared" si="10"/>
        <v>0.0241</v>
      </c>
      <c r="L404" s="17">
        <v>3.33</v>
      </c>
      <c r="M404" s="5"/>
    </row>
    <row r="405" spans="10:13" ht="12.75" hidden="1">
      <c r="J405" s="5">
        <f t="shared" si="11"/>
        <v>0.024097630144667148</v>
      </c>
      <c r="K405" s="14">
        <f t="shared" si="10"/>
        <v>0.0241</v>
      </c>
      <c r="L405" s="17">
        <v>3.34</v>
      </c>
      <c r="M405" s="5"/>
    </row>
    <row r="406" spans="10:13" ht="12.75" hidden="1">
      <c r="J406" s="5">
        <f t="shared" si="11"/>
        <v>0.024130088435009467</v>
      </c>
      <c r="K406" s="14">
        <f t="shared" si="10"/>
        <v>0.0241</v>
      </c>
      <c r="L406" s="17">
        <v>3.35</v>
      </c>
      <c r="M406" s="5"/>
    </row>
    <row r="407" spans="10:13" ht="12.75" hidden="1">
      <c r="J407" s="5">
        <f t="shared" si="11"/>
        <v>0.02416257787294207</v>
      </c>
      <c r="K407" s="14">
        <f t="shared" si="10"/>
        <v>0.0242</v>
      </c>
      <c r="L407" s="17">
        <v>3.36</v>
      </c>
      <c r="M407" s="5"/>
    </row>
    <row r="408" spans="10:13" ht="12.75" hidden="1">
      <c r="J408" s="5">
        <f t="shared" si="11"/>
        <v>0.02419509847809631</v>
      </c>
      <c r="K408" s="14">
        <f t="shared" si="10"/>
        <v>0.0242</v>
      </c>
      <c r="L408" s="17">
        <v>3.37</v>
      </c>
      <c r="M408" s="5"/>
    </row>
    <row r="409" spans="10:13" ht="12.75" hidden="1">
      <c r="J409" s="5">
        <f t="shared" si="11"/>
        <v>0.024227650270113088</v>
      </c>
      <c r="K409" s="14">
        <f t="shared" si="10"/>
        <v>0.0242</v>
      </c>
      <c r="L409" s="17">
        <v>3.38</v>
      </c>
      <c r="M409" s="5"/>
    </row>
    <row r="410" spans="10:13" ht="12.75" hidden="1">
      <c r="J410" s="5">
        <f t="shared" si="11"/>
        <v>0.024260233268643183</v>
      </c>
      <c r="K410" s="14">
        <f t="shared" si="10"/>
        <v>0.0243</v>
      </c>
      <c r="L410" s="17">
        <v>3.39</v>
      </c>
      <c r="M410" s="5"/>
    </row>
    <row r="411" spans="10:13" ht="12.75" hidden="1">
      <c r="J411" s="5">
        <f t="shared" si="11"/>
        <v>0.02429284749334698</v>
      </c>
      <c r="K411" s="14">
        <f t="shared" si="10"/>
        <v>0.0243</v>
      </c>
      <c r="L411" s="17">
        <v>3.4</v>
      </c>
      <c r="M411" s="5"/>
    </row>
    <row r="412" spans="10:13" ht="12.75" hidden="1">
      <c r="J412" s="5">
        <f t="shared" si="11"/>
        <v>0.02432549296389458</v>
      </c>
      <c r="K412" s="14">
        <f t="shared" si="10"/>
        <v>0.0243</v>
      </c>
      <c r="L412" s="17">
        <v>3.41</v>
      </c>
      <c r="M412" s="5"/>
    </row>
    <row r="413" spans="10:13" ht="12.75" hidden="1">
      <c r="J413" s="5">
        <f t="shared" si="11"/>
        <v>0.024358169699965904</v>
      </c>
      <c r="K413" s="14">
        <f t="shared" si="10"/>
        <v>0.0244</v>
      </c>
      <c r="L413" s="17">
        <v>3.42</v>
      </c>
      <c r="M413" s="5"/>
    </row>
    <row r="414" spans="10:13" ht="12.75" hidden="1">
      <c r="J414" s="5">
        <f t="shared" si="11"/>
        <v>0.024390877721250592</v>
      </c>
      <c r="K414" s="14">
        <f t="shared" si="10"/>
        <v>0.0244</v>
      </c>
      <c r="L414" s="17">
        <v>3.43</v>
      </c>
      <c r="M414" s="5"/>
    </row>
    <row r="415" spans="10:13" ht="12.75" hidden="1">
      <c r="J415" s="5">
        <f t="shared" si="11"/>
        <v>0.024423617047448054</v>
      </c>
      <c r="K415" s="14">
        <f t="shared" si="10"/>
        <v>0.0244</v>
      </c>
      <c r="L415" s="17">
        <v>3.44</v>
      </c>
      <c r="M415" s="5"/>
    </row>
    <row r="416" spans="10:13" ht="12.75" hidden="1">
      <c r="J416" s="5">
        <f t="shared" si="11"/>
        <v>0.024456387698267468</v>
      </c>
      <c r="K416" s="14">
        <f t="shared" si="10"/>
        <v>0.0245</v>
      </c>
      <c r="L416" s="17">
        <v>3.45</v>
      </c>
      <c r="M416" s="5"/>
    </row>
    <row r="417" spans="10:13" ht="12.75" hidden="1">
      <c r="J417" s="5">
        <f t="shared" si="11"/>
        <v>0.024489189693427726</v>
      </c>
      <c r="K417" s="14">
        <f t="shared" si="10"/>
        <v>0.0245</v>
      </c>
      <c r="L417" s="17">
        <v>3.46</v>
      </c>
      <c r="M417" s="5"/>
    </row>
    <row r="418" spans="10:13" ht="12.75" hidden="1">
      <c r="J418" s="5">
        <f t="shared" si="11"/>
        <v>0.024522023052657604</v>
      </c>
      <c r="K418" s="14">
        <f t="shared" si="10"/>
        <v>0.0245</v>
      </c>
      <c r="L418" s="17">
        <v>3.47</v>
      </c>
      <c r="M418" s="5"/>
    </row>
    <row r="419" spans="10:13" ht="12.75" hidden="1">
      <c r="J419" s="5">
        <f t="shared" si="11"/>
        <v>0.024554887795695535</v>
      </c>
      <c r="K419" s="14">
        <f t="shared" si="10"/>
        <v>0.0246</v>
      </c>
      <c r="L419" s="17">
        <v>3.48</v>
      </c>
      <c r="M419" s="5"/>
    </row>
    <row r="420" spans="10:13" ht="12.75" hidden="1">
      <c r="J420" s="5">
        <f t="shared" si="11"/>
        <v>0.024587783942289887</v>
      </c>
      <c r="K420" s="14">
        <f t="shared" si="10"/>
        <v>0.0246</v>
      </c>
      <c r="L420" s="17">
        <v>3.49</v>
      </c>
      <c r="M420" s="5"/>
    </row>
    <row r="421" spans="10:13" ht="12.75" hidden="1">
      <c r="J421" s="5">
        <f t="shared" si="11"/>
        <v>0.024620711512198745</v>
      </c>
      <c r="K421" s="14">
        <f t="shared" si="10"/>
        <v>0.0246</v>
      </c>
      <c r="L421" s="17">
        <v>3.5</v>
      </c>
      <c r="M421" s="5"/>
    </row>
    <row r="422" spans="10:13" ht="12.75" hidden="1">
      <c r="J422" s="5">
        <f t="shared" si="11"/>
        <v>0.02465367052519002</v>
      </c>
      <c r="K422" s="14">
        <f t="shared" si="10"/>
        <v>0.0247</v>
      </c>
      <c r="L422" s="17">
        <v>3.51</v>
      </c>
      <c r="M422" s="5"/>
    </row>
    <row r="423" spans="10:13" ht="12.75" hidden="1">
      <c r="J423" s="5">
        <f t="shared" si="11"/>
        <v>0.0246866610010415</v>
      </c>
      <c r="K423" s="14">
        <f t="shared" si="10"/>
        <v>0.0247</v>
      </c>
      <c r="L423" s="17">
        <v>3.52</v>
      </c>
      <c r="M423" s="5"/>
    </row>
    <row r="424" spans="10:13" ht="12.75" hidden="1">
      <c r="J424" s="5">
        <f t="shared" si="11"/>
        <v>0.0247196829595408</v>
      </c>
      <c r="K424" s="14">
        <f t="shared" si="10"/>
        <v>0.0247</v>
      </c>
      <c r="L424" s="17">
        <v>3.53</v>
      </c>
      <c r="M424" s="5"/>
    </row>
    <row r="425" spans="10:13" ht="12.75" hidden="1">
      <c r="J425" s="5">
        <f t="shared" si="11"/>
        <v>0.024752736420485255</v>
      </c>
      <c r="K425" s="14">
        <f t="shared" si="10"/>
        <v>0.0248</v>
      </c>
      <c r="L425" s="17">
        <v>3.54</v>
      </c>
      <c r="M425" s="5"/>
    </row>
    <row r="426" spans="10:13" ht="12.75" hidden="1">
      <c r="J426" s="5">
        <f t="shared" si="11"/>
        <v>0.024785821403682184</v>
      </c>
      <c r="K426" s="14">
        <f t="shared" si="10"/>
        <v>0.0248</v>
      </c>
      <c r="L426" s="17">
        <v>3.55</v>
      </c>
      <c r="M426" s="5"/>
    </row>
    <row r="427" spans="10:13" ht="12.75" hidden="1">
      <c r="J427" s="5">
        <f t="shared" si="11"/>
        <v>0.024818937928948737</v>
      </c>
      <c r="K427" s="14">
        <f t="shared" si="10"/>
        <v>0.0248</v>
      </c>
      <c r="L427" s="17">
        <v>3.56</v>
      </c>
      <c r="M427" s="5"/>
    </row>
    <row r="428" spans="10:13" ht="12.75" hidden="1">
      <c r="J428" s="5">
        <f t="shared" si="11"/>
        <v>0.02485208601611183</v>
      </c>
      <c r="K428" s="14">
        <f t="shared" si="10"/>
        <v>0.0249</v>
      </c>
      <c r="L428" s="17">
        <v>3.57</v>
      </c>
      <c r="M428" s="5"/>
    </row>
    <row r="429" spans="10:13" ht="12.75" hidden="1">
      <c r="J429" s="5">
        <f t="shared" si="11"/>
        <v>0.02488526568500843</v>
      </c>
      <c r="K429" s="14">
        <f t="shared" si="10"/>
        <v>0.0249</v>
      </c>
      <c r="L429" s="17">
        <v>3.58</v>
      </c>
      <c r="M429" s="5"/>
    </row>
    <row r="430" spans="10:13" ht="12.75" hidden="1">
      <c r="J430" s="5">
        <f t="shared" si="11"/>
        <v>0.024918476955485214</v>
      </c>
      <c r="K430" s="14">
        <f t="shared" si="10"/>
        <v>0.0249</v>
      </c>
      <c r="L430" s="17">
        <v>3.59</v>
      </c>
      <c r="M430" s="5"/>
    </row>
    <row r="431" spans="10:13" ht="12.75" hidden="1">
      <c r="J431" s="5">
        <f t="shared" si="11"/>
        <v>0.0249517198473988</v>
      </c>
      <c r="K431" s="14">
        <f t="shared" si="10"/>
        <v>0.025</v>
      </c>
      <c r="L431" s="17">
        <v>3.6</v>
      </c>
      <c r="M431" s="5"/>
    </row>
    <row r="432" spans="10:13" ht="12.75" hidden="1">
      <c r="J432" s="5">
        <f t="shared" si="11"/>
        <v>0.024984994380615744</v>
      </c>
      <c r="K432" s="14">
        <f t="shared" si="10"/>
        <v>0.025</v>
      </c>
      <c r="L432" s="17">
        <v>3.61</v>
      </c>
      <c r="M432" s="5"/>
    </row>
    <row r="433" spans="10:13" ht="12.75" hidden="1">
      <c r="J433" s="5">
        <f t="shared" si="11"/>
        <v>0.025018300575012475</v>
      </c>
      <c r="K433" s="14">
        <f t="shared" si="10"/>
        <v>0.025</v>
      </c>
      <c r="L433" s="17">
        <v>3.62</v>
      </c>
      <c r="M433" s="5"/>
    </row>
    <row r="434" spans="10:13" ht="12.75" hidden="1">
      <c r="J434" s="5">
        <f t="shared" si="11"/>
        <v>0.025051638450475366</v>
      </c>
      <c r="K434" s="14">
        <f t="shared" si="10"/>
        <v>0.0251</v>
      </c>
      <c r="L434" s="17">
        <v>3.63</v>
      </c>
      <c r="M434" s="5"/>
    </row>
    <row r="435" spans="10:13" ht="12.75" hidden="1">
      <c r="J435" s="5">
        <f t="shared" si="11"/>
        <v>0.025085008026900724</v>
      </c>
      <c r="K435" s="14">
        <f t="shared" si="10"/>
        <v>0.0251</v>
      </c>
      <c r="L435" s="17">
        <v>3.64</v>
      </c>
      <c r="M435" s="5"/>
    </row>
    <row r="436" spans="10:13" ht="12.75" hidden="1">
      <c r="J436" s="5">
        <f t="shared" si="11"/>
        <v>0.025118409324194624</v>
      </c>
      <c r="K436" s="14">
        <f t="shared" si="10"/>
        <v>0.0251</v>
      </c>
      <c r="L436" s="17">
        <v>3.65</v>
      </c>
      <c r="M436" s="5"/>
    </row>
    <row r="437" spans="10:13" ht="12.75" hidden="1">
      <c r="J437" s="5">
        <f t="shared" si="11"/>
        <v>0.025151842362273358</v>
      </c>
      <c r="K437" s="14">
        <f t="shared" si="10"/>
        <v>0.0252</v>
      </c>
      <c r="L437" s="17">
        <v>3.66</v>
      </c>
      <c r="M437" s="5"/>
    </row>
    <row r="438" spans="10:13" ht="12.75" hidden="1">
      <c r="J438" s="5">
        <f t="shared" si="11"/>
        <v>0.02518530716106293</v>
      </c>
      <c r="K438" s="14">
        <f t="shared" si="10"/>
        <v>0.0252</v>
      </c>
      <c r="L438" s="17">
        <v>3.67</v>
      </c>
      <c r="M438" s="5"/>
    </row>
    <row r="439" spans="10:13" ht="12.75" hidden="1">
      <c r="J439" s="5">
        <f t="shared" si="11"/>
        <v>0.02521880374049945</v>
      </c>
      <c r="K439" s="14">
        <f t="shared" si="10"/>
        <v>0.0252</v>
      </c>
      <c r="L439" s="17">
        <v>3.68</v>
      </c>
      <c r="M439" s="5"/>
    </row>
    <row r="440" spans="10:13" ht="12.75" hidden="1">
      <c r="J440" s="5">
        <f t="shared" si="11"/>
        <v>0.025252332120528853</v>
      </c>
      <c r="K440" s="14">
        <f t="shared" si="10"/>
        <v>0.0253</v>
      </c>
      <c r="L440" s="17">
        <v>3.69</v>
      </c>
      <c r="M440" s="5"/>
    </row>
    <row r="441" spans="10:13" ht="12.75" hidden="1">
      <c r="J441" s="5">
        <f t="shared" si="11"/>
        <v>0.025285892321107173</v>
      </c>
      <c r="K441" s="14">
        <f t="shared" si="10"/>
        <v>0.0253</v>
      </c>
      <c r="L441" s="17">
        <v>3.7</v>
      </c>
      <c r="M441" s="5"/>
    </row>
    <row r="442" spans="10:13" ht="12.75" hidden="1">
      <c r="J442" s="5">
        <f t="shared" si="11"/>
        <v>0.025319484362200384</v>
      </c>
      <c r="K442" s="14">
        <f t="shared" si="10"/>
        <v>0.0253</v>
      </c>
      <c r="L442" s="17">
        <v>3.71</v>
      </c>
      <c r="M442" s="5"/>
    </row>
    <row r="443" spans="10:13" ht="12.75" hidden="1">
      <c r="J443" s="5">
        <f t="shared" si="11"/>
        <v>0.025353108263784396</v>
      </c>
      <c r="K443" s="14">
        <f t="shared" si="10"/>
        <v>0.0254</v>
      </c>
      <c r="L443" s="17">
        <v>3.72</v>
      </c>
      <c r="M443" s="5"/>
    </row>
    <row r="444" spans="10:13" ht="12.75" hidden="1">
      <c r="J444" s="5">
        <f t="shared" si="11"/>
        <v>0.025386764045845167</v>
      </c>
      <c r="K444" s="14">
        <f t="shared" si="10"/>
        <v>0.0254</v>
      </c>
      <c r="L444" s="17">
        <v>3.73</v>
      </c>
      <c r="M444" s="5"/>
    </row>
    <row r="445" spans="10:13" ht="12.75" hidden="1">
      <c r="J445" s="5">
        <f t="shared" si="11"/>
        <v>0.0254204517283787</v>
      </c>
      <c r="K445" s="14">
        <f t="shared" si="10"/>
        <v>0.0254</v>
      </c>
      <c r="L445" s="17">
        <v>3.74</v>
      </c>
      <c r="M445" s="5"/>
    </row>
    <row r="446" spans="10:13" ht="12.75" hidden="1">
      <c r="J446" s="5">
        <f t="shared" si="11"/>
        <v>0.025454171331390996</v>
      </c>
      <c r="K446" s="14">
        <f t="shared" si="10"/>
        <v>0.0255</v>
      </c>
      <c r="L446" s="17">
        <v>3.75</v>
      </c>
      <c r="M446" s="5"/>
    </row>
    <row r="447" spans="10:13" ht="12.75" hidden="1">
      <c r="J447" s="5">
        <f t="shared" si="11"/>
        <v>0.025487922874897928</v>
      </c>
      <c r="K447" s="14">
        <f t="shared" si="10"/>
        <v>0.0255</v>
      </c>
      <c r="L447" s="17">
        <v>3.76</v>
      </c>
      <c r="M447" s="5"/>
    </row>
    <row r="448" spans="10:13" ht="12.75" hidden="1">
      <c r="J448" s="5">
        <f t="shared" si="11"/>
        <v>0.025521706378925646</v>
      </c>
      <c r="K448" s="14">
        <f t="shared" si="10"/>
        <v>0.0255</v>
      </c>
      <c r="L448" s="17">
        <v>3.77</v>
      </c>
      <c r="M448" s="5"/>
    </row>
    <row r="449" spans="10:13" ht="12.75" hidden="1">
      <c r="J449" s="5">
        <f t="shared" si="11"/>
        <v>0.025555521863510122</v>
      </c>
      <c r="K449" s="14">
        <f t="shared" si="10"/>
        <v>0.0256</v>
      </c>
      <c r="L449" s="17">
        <v>3.78</v>
      </c>
      <c r="M449" s="5"/>
    </row>
    <row r="450" spans="10:13" ht="12.75" hidden="1">
      <c r="J450" s="5">
        <f t="shared" si="11"/>
        <v>0.025589369348697544</v>
      </c>
      <c r="K450" s="14">
        <f t="shared" si="10"/>
        <v>0.0256</v>
      </c>
      <c r="L450" s="17">
        <v>3.79</v>
      </c>
      <c r="M450" s="5"/>
    </row>
    <row r="451" spans="10:13" ht="12.75" hidden="1">
      <c r="J451" s="5">
        <f t="shared" si="11"/>
        <v>0.02562324885454409</v>
      </c>
      <c r="K451" s="14">
        <f t="shared" si="10"/>
        <v>0.0256</v>
      </c>
      <c r="L451" s="17">
        <v>3.8</v>
      </c>
      <c r="M451" s="5"/>
    </row>
    <row r="452" spans="10:13" ht="12.75" hidden="1">
      <c r="J452" s="5">
        <f t="shared" si="11"/>
        <v>0.02565716040111593</v>
      </c>
      <c r="K452" s="14">
        <f t="shared" si="10"/>
        <v>0.0257</v>
      </c>
      <c r="L452" s="17">
        <v>3.81</v>
      </c>
      <c r="M452" s="5"/>
    </row>
    <row r="453" spans="10:13" ht="12.75" hidden="1">
      <c r="J453" s="5">
        <f t="shared" si="11"/>
        <v>0.02569110400848945</v>
      </c>
      <c r="K453" s="14">
        <f t="shared" si="10"/>
        <v>0.0257</v>
      </c>
      <c r="L453" s="17">
        <v>3.82</v>
      </c>
      <c r="M453" s="5"/>
    </row>
    <row r="454" spans="10:13" ht="12.75" hidden="1">
      <c r="J454" s="5">
        <f t="shared" si="11"/>
        <v>0.025725079696750974</v>
      </c>
      <c r="K454" s="14">
        <f t="shared" si="10"/>
        <v>0.0257</v>
      </c>
      <c r="L454" s="17">
        <v>3.83</v>
      </c>
      <c r="M454" s="5"/>
    </row>
    <row r="455" spans="10:13" ht="12.75" hidden="1">
      <c r="J455" s="5">
        <f t="shared" si="11"/>
        <v>0.025759087485997034</v>
      </c>
      <c r="K455" s="14">
        <f aca="true" t="shared" si="12" ref="K455:K518">ROUND(J455,4)</f>
        <v>0.0258</v>
      </c>
      <c r="L455" s="17">
        <v>3.84</v>
      </c>
      <c r="M455" s="5"/>
    </row>
    <row r="456" spans="10:13" ht="12.75" hidden="1">
      <c r="J456" s="5">
        <f t="shared" si="11"/>
        <v>0.025793127396334214</v>
      </c>
      <c r="K456" s="14">
        <f t="shared" si="12"/>
        <v>0.0258</v>
      </c>
      <c r="L456" s="17">
        <v>3.85</v>
      </c>
      <c r="M456" s="5"/>
    </row>
    <row r="457" spans="10:13" ht="12.75" hidden="1">
      <c r="J457" s="5">
        <f aca="true" t="shared" si="13" ref="J457:J520">TAN(3.14*(20+L457)/180)-((20+L457)*3.14/180)</f>
        <v>0.025827199447879146</v>
      </c>
      <c r="K457" s="14">
        <f t="shared" si="12"/>
        <v>0.0258</v>
      </c>
      <c r="L457" s="17">
        <v>3.86</v>
      </c>
      <c r="M457" s="5"/>
    </row>
    <row r="458" spans="10:13" ht="12.75" hidden="1">
      <c r="J458" s="5">
        <f t="shared" si="13"/>
        <v>0.025861303660758728</v>
      </c>
      <c r="K458" s="14">
        <f t="shared" si="12"/>
        <v>0.0259</v>
      </c>
      <c r="L458" s="17">
        <v>3.87</v>
      </c>
      <c r="M458" s="5"/>
    </row>
    <row r="459" spans="10:13" ht="12.75" hidden="1">
      <c r="J459" s="5">
        <f t="shared" si="13"/>
        <v>0.025895440055109853</v>
      </c>
      <c r="K459" s="14">
        <f t="shared" si="12"/>
        <v>0.0259</v>
      </c>
      <c r="L459" s="17">
        <v>3.88</v>
      </c>
      <c r="M459" s="5"/>
    </row>
    <row r="460" spans="10:13" ht="12.75" hidden="1">
      <c r="J460" s="5">
        <f t="shared" si="13"/>
        <v>0.025929608651079517</v>
      </c>
      <c r="K460" s="14">
        <f t="shared" si="12"/>
        <v>0.0259</v>
      </c>
      <c r="L460" s="17">
        <v>3.89</v>
      </c>
      <c r="M460" s="5"/>
    </row>
    <row r="461" spans="10:13" ht="12.75" hidden="1">
      <c r="J461" s="5">
        <f t="shared" si="13"/>
        <v>0.02596380946882504</v>
      </c>
      <c r="K461" s="14">
        <f t="shared" si="12"/>
        <v>0.026</v>
      </c>
      <c r="L461" s="17">
        <v>3.9</v>
      </c>
      <c r="M461" s="5"/>
    </row>
    <row r="462" spans="10:13" ht="12.75" hidden="1">
      <c r="J462" s="5">
        <f t="shared" si="13"/>
        <v>0.025998042528513732</v>
      </c>
      <c r="K462" s="14">
        <f t="shared" si="12"/>
        <v>0.026</v>
      </c>
      <c r="L462" s="17">
        <v>3.91</v>
      </c>
      <c r="M462" s="5"/>
    </row>
    <row r="463" spans="10:13" ht="12.75" hidden="1">
      <c r="J463" s="5">
        <f t="shared" si="13"/>
        <v>0.026032307850323122</v>
      </c>
      <c r="K463" s="14">
        <f t="shared" si="12"/>
        <v>0.026</v>
      </c>
      <c r="L463" s="17">
        <v>3.92</v>
      </c>
      <c r="M463" s="5"/>
    </row>
    <row r="464" spans="10:13" ht="12.75" hidden="1">
      <c r="J464" s="5">
        <f t="shared" si="13"/>
        <v>0.02606660545444084</v>
      </c>
      <c r="K464" s="14">
        <f t="shared" si="12"/>
        <v>0.0261</v>
      </c>
      <c r="L464" s="17">
        <v>3.93</v>
      </c>
      <c r="M464" s="5"/>
    </row>
    <row r="465" spans="10:13" ht="12.75" hidden="1">
      <c r="J465" s="5">
        <f t="shared" si="13"/>
        <v>0.02610093536106478</v>
      </c>
      <c r="K465" s="14">
        <f t="shared" si="12"/>
        <v>0.0261</v>
      </c>
      <c r="L465" s="17">
        <v>3.94</v>
      </c>
      <c r="M465" s="5"/>
    </row>
    <row r="466" spans="10:13" ht="12.75" hidden="1">
      <c r="J466" s="5">
        <f t="shared" si="13"/>
        <v>0.026135297590403006</v>
      </c>
      <c r="K466" s="14">
        <f t="shared" si="12"/>
        <v>0.0261</v>
      </c>
      <c r="L466" s="17">
        <v>3.95</v>
      </c>
      <c r="M466" s="5"/>
    </row>
    <row r="467" spans="10:13" ht="12.75" hidden="1">
      <c r="J467" s="5">
        <f t="shared" si="13"/>
        <v>0.02616969216267373</v>
      </c>
      <c r="K467" s="14">
        <f t="shared" si="12"/>
        <v>0.0262</v>
      </c>
      <c r="L467" s="17">
        <v>3.96</v>
      </c>
      <c r="M467" s="5"/>
    </row>
    <row r="468" spans="10:13" ht="12.75" hidden="1">
      <c r="J468" s="5">
        <f t="shared" si="13"/>
        <v>0.026204119098105327</v>
      </c>
      <c r="K468" s="14">
        <f t="shared" si="12"/>
        <v>0.0262</v>
      </c>
      <c r="L468" s="17">
        <v>3.97</v>
      </c>
      <c r="M468" s="5"/>
    </row>
    <row r="469" spans="10:13" ht="12.75" hidden="1">
      <c r="J469" s="5">
        <f t="shared" si="13"/>
        <v>0.026238578416936553</v>
      </c>
      <c r="K469" s="14">
        <f t="shared" si="12"/>
        <v>0.0262</v>
      </c>
      <c r="L469" s="17">
        <v>3.98</v>
      </c>
      <c r="M469" s="5"/>
    </row>
    <row r="470" spans="10:13" ht="12.75" hidden="1">
      <c r="J470" s="5">
        <f t="shared" si="13"/>
        <v>0.02627307013941621</v>
      </c>
      <c r="K470" s="14">
        <f t="shared" si="12"/>
        <v>0.0263</v>
      </c>
      <c r="L470" s="17">
        <v>3.99</v>
      </c>
      <c r="M470" s="5"/>
    </row>
    <row r="471" spans="10:13" ht="12.75" hidden="1">
      <c r="J471" s="5">
        <f t="shared" si="13"/>
        <v>0.026307594285803426</v>
      </c>
      <c r="K471" s="14">
        <f t="shared" si="12"/>
        <v>0.0263</v>
      </c>
      <c r="L471" s="17">
        <v>4</v>
      </c>
      <c r="M471" s="5"/>
    </row>
    <row r="472" spans="10:13" ht="12.75" hidden="1">
      <c r="J472" s="5">
        <f t="shared" si="13"/>
        <v>0.026342150876367487</v>
      </c>
      <c r="K472" s="14">
        <f t="shared" si="12"/>
        <v>0.0263</v>
      </c>
      <c r="L472" s="17">
        <v>4.01</v>
      </c>
      <c r="M472" s="5"/>
    </row>
    <row r="473" spans="10:13" ht="12.75" hidden="1">
      <c r="J473" s="5">
        <f t="shared" si="13"/>
        <v>0.02637673993138795</v>
      </c>
      <c r="K473" s="14">
        <f t="shared" si="12"/>
        <v>0.0264</v>
      </c>
      <c r="L473" s="17">
        <v>4.02</v>
      </c>
      <c r="M473" s="5"/>
    </row>
    <row r="474" spans="10:13" ht="12.75" hidden="1">
      <c r="J474" s="5">
        <f t="shared" si="13"/>
        <v>0.02641136147115475</v>
      </c>
      <c r="K474" s="14">
        <f t="shared" si="12"/>
        <v>0.0264</v>
      </c>
      <c r="L474" s="17">
        <v>4.03</v>
      </c>
      <c r="M474" s="5"/>
    </row>
    <row r="475" spans="10:13" ht="12.75" hidden="1">
      <c r="J475" s="5">
        <f t="shared" si="13"/>
        <v>0.02644601551596787</v>
      </c>
      <c r="K475" s="14">
        <f t="shared" si="12"/>
        <v>0.0264</v>
      </c>
      <c r="L475" s="17">
        <v>4.04</v>
      </c>
      <c r="M475" s="5"/>
    </row>
    <row r="476" spans="10:13" ht="12.75" hidden="1">
      <c r="J476" s="5">
        <f t="shared" si="13"/>
        <v>0.026480702086137675</v>
      </c>
      <c r="K476" s="14">
        <f t="shared" si="12"/>
        <v>0.0265</v>
      </c>
      <c r="L476" s="17">
        <v>4.05</v>
      </c>
      <c r="M476" s="5"/>
    </row>
    <row r="477" spans="10:13" ht="12.75" hidden="1">
      <c r="J477" s="5">
        <f t="shared" si="13"/>
        <v>0.0265154212019848</v>
      </c>
      <c r="K477" s="14">
        <f t="shared" si="12"/>
        <v>0.0265</v>
      </c>
      <c r="L477" s="17">
        <v>4.06</v>
      </c>
      <c r="M477" s="5"/>
    </row>
    <row r="478" spans="10:13" ht="12.75" hidden="1">
      <c r="J478" s="5">
        <f t="shared" si="13"/>
        <v>0.026550172883840206</v>
      </c>
      <c r="K478" s="14">
        <f t="shared" si="12"/>
        <v>0.0266</v>
      </c>
      <c r="L478" s="17">
        <v>4.07</v>
      </c>
      <c r="M478" s="5"/>
    </row>
    <row r="479" spans="10:13" ht="12.75" hidden="1">
      <c r="J479" s="5">
        <f t="shared" si="13"/>
        <v>0.02658495715204512</v>
      </c>
      <c r="K479" s="14">
        <f t="shared" si="12"/>
        <v>0.0266</v>
      </c>
      <c r="L479" s="17">
        <v>4.08</v>
      </c>
      <c r="M479" s="5"/>
    </row>
    <row r="480" spans="10:13" ht="12.75" hidden="1">
      <c r="J480" s="5">
        <f t="shared" si="13"/>
        <v>0.026619774026950982</v>
      </c>
      <c r="K480" s="14">
        <f t="shared" si="12"/>
        <v>0.0266</v>
      </c>
      <c r="L480" s="17">
        <v>4.09</v>
      </c>
      <c r="M480" s="5"/>
    </row>
    <row r="481" spans="10:13" ht="12.75" hidden="1">
      <c r="J481" s="5">
        <f t="shared" si="13"/>
        <v>0.02665462352891973</v>
      </c>
      <c r="K481" s="14">
        <f t="shared" si="12"/>
        <v>0.0267</v>
      </c>
      <c r="L481" s="17">
        <v>4.1</v>
      </c>
      <c r="M481" s="5"/>
    </row>
    <row r="482" spans="10:13" ht="12.75" hidden="1">
      <c r="J482" s="5">
        <f t="shared" si="13"/>
        <v>0.026689505678323455</v>
      </c>
      <c r="K482" s="14">
        <f t="shared" si="12"/>
        <v>0.0267</v>
      </c>
      <c r="L482" s="17">
        <v>4.11</v>
      </c>
      <c r="M482" s="5"/>
    </row>
    <row r="483" spans="10:13" ht="12.75" hidden="1">
      <c r="J483" s="5">
        <f t="shared" si="13"/>
        <v>0.026724420495544687</v>
      </c>
      <c r="K483" s="14">
        <f t="shared" si="12"/>
        <v>0.0267</v>
      </c>
      <c r="L483" s="17">
        <v>4.12</v>
      </c>
      <c r="M483" s="5"/>
    </row>
    <row r="484" spans="10:13" ht="12.75" hidden="1">
      <c r="J484" s="5">
        <f t="shared" si="13"/>
        <v>0.02675936800097617</v>
      </c>
      <c r="K484" s="14">
        <f t="shared" si="12"/>
        <v>0.0268</v>
      </c>
      <c r="L484" s="17">
        <v>4.13</v>
      </c>
      <c r="M484" s="5"/>
    </row>
    <row r="485" spans="10:13" ht="12.75" hidden="1">
      <c r="J485" s="5">
        <f t="shared" si="13"/>
        <v>0.026794348215021246</v>
      </c>
      <c r="K485" s="14">
        <f t="shared" si="12"/>
        <v>0.0268</v>
      </c>
      <c r="L485" s="17">
        <v>4.14</v>
      </c>
      <c r="M485" s="5"/>
    </row>
    <row r="486" spans="10:13" ht="12.75" hidden="1">
      <c r="J486" s="5">
        <f t="shared" si="13"/>
        <v>0.026829361158093312</v>
      </c>
      <c r="K486" s="14">
        <f t="shared" si="12"/>
        <v>0.0268</v>
      </c>
      <c r="L486" s="17">
        <v>4.15</v>
      </c>
      <c r="M486" s="5"/>
    </row>
    <row r="487" spans="10:13" ht="12.75" hidden="1">
      <c r="J487" s="5">
        <f t="shared" si="13"/>
        <v>0.026864406850616307</v>
      </c>
      <c r="K487" s="14">
        <f t="shared" si="12"/>
        <v>0.0269</v>
      </c>
      <c r="L487" s="17">
        <v>4.16</v>
      </c>
      <c r="M487" s="5"/>
    </row>
    <row r="488" spans="10:13" ht="12.75" hidden="1">
      <c r="J488" s="5">
        <f t="shared" si="13"/>
        <v>0.026899485313024496</v>
      </c>
      <c r="K488" s="14">
        <f t="shared" si="12"/>
        <v>0.0269</v>
      </c>
      <c r="L488" s="17">
        <v>4.17</v>
      </c>
      <c r="M488" s="5"/>
    </row>
    <row r="489" spans="10:13" ht="12.75" hidden="1">
      <c r="J489" s="5">
        <f t="shared" si="13"/>
        <v>0.02693459656576247</v>
      </c>
      <c r="K489" s="14">
        <f t="shared" si="12"/>
        <v>0.0269</v>
      </c>
      <c r="L489" s="17">
        <v>4.18</v>
      </c>
      <c r="M489" s="5"/>
    </row>
    <row r="490" spans="10:13" ht="12.75" hidden="1">
      <c r="J490" s="5">
        <f t="shared" si="13"/>
        <v>0.02696974062928542</v>
      </c>
      <c r="K490" s="14">
        <f t="shared" si="12"/>
        <v>0.027</v>
      </c>
      <c r="L490" s="17">
        <v>4.19</v>
      </c>
      <c r="M490" s="5"/>
    </row>
    <row r="491" spans="10:13" ht="12.75" hidden="1">
      <c r="J491" s="5">
        <f t="shared" si="13"/>
        <v>0.027004917524058758</v>
      </c>
      <c r="K491" s="14">
        <f t="shared" si="12"/>
        <v>0.027</v>
      </c>
      <c r="L491" s="17">
        <v>4.2</v>
      </c>
      <c r="M491" s="5"/>
    </row>
    <row r="492" spans="10:13" ht="12.75" hidden="1">
      <c r="J492" s="5">
        <f t="shared" si="13"/>
        <v>0.027040127270558267</v>
      </c>
      <c r="K492" s="14">
        <f t="shared" si="12"/>
        <v>0.027</v>
      </c>
      <c r="L492" s="17">
        <v>4.21</v>
      </c>
      <c r="M492" s="5"/>
    </row>
    <row r="493" spans="10:13" ht="12.75" hidden="1">
      <c r="J493" s="5">
        <f t="shared" si="13"/>
        <v>0.02707536988927023</v>
      </c>
      <c r="K493" s="14">
        <f t="shared" si="12"/>
        <v>0.0271</v>
      </c>
      <c r="L493" s="17">
        <v>4.22</v>
      </c>
      <c r="M493" s="5"/>
    </row>
    <row r="494" spans="10:13" ht="12.75" hidden="1">
      <c r="J494" s="5">
        <f t="shared" si="13"/>
        <v>0.027110645400691413</v>
      </c>
      <c r="K494" s="14">
        <f t="shared" si="12"/>
        <v>0.0271</v>
      </c>
      <c r="L494" s="17">
        <v>4.23</v>
      </c>
      <c r="M494" s="5"/>
    </row>
    <row r="495" spans="10:13" ht="12.75" hidden="1">
      <c r="J495" s="5">
        <f t="shared" si="13"/>
        <v>0.027145953825328972</v>
      </c>
      <c r="K495" s="14">
        <f t="shared" si="12"/>
        <v>0.0271</v>
      </c>
      <c r="L495" s="17">
        <v>4.24</v>
      </c>
      <c r="M495" s="5"/>
    </row>
    <row r="496" spans="10:13" ht="12.75" hidden="1">
      <c r="J496" s="5">
        <f t="shared" si="13"/>
        <v>0.027181295183700382</v>
      </c>
      <c r="K496" s="14">
        <f t="shared" si="12"/>
        <v>0.0272</v>
      </c>
      <c r="L496" s="17">
        <v>4.25</v>
      </c>
      <c r="M496" s="5"/>
    </row>
    <row r="497" spans="10:13" ht="12.75" hidden="1">
      <c r="J497" s="5">
        <f t="shared" si="13"/>
        <v>0.027216669496333723</v>
      </c>
      <c r="K497" s="14">
        <f t="shared" si="12"/>
        <v>0.0272</v>
      </c>
      <c r="L497" s="17">
        <v>4.26</v>
      </c>
      <c r="M497" s="5"/>
    </row>
    <row r="498" spans="10:13" ht="12.75" hidden="1">
      <c r="J498" s="5">
        <f t="shared" si="13"/>
        <v>0.027252076783767565</v>
      </c>
      <c r="K498" s="14">
        <f t="shared" si="12"/>
        <v>0.0273</v>
      </c>
      <c r="L498" s="17">
        <v>4.27</v>
      </c>
      <c r="M498" s="5"/>
    </row>
    <row r="499" spans="10:13" ht="12.75" hidden="1">
      <c r="J499" s="5">
        <f t="shared" si="13"/>
        <v>0.02728751706655075</v>
      </c>
      <c r="K499" s="14">
        <f t="shared" si="12"/>
        <v>0.0273</v>
      </c>
      <c r="L499" s="17">
        <v>4.28</v>
      </c>
      <c r="M499" s="5"/>
    </row>
    <row r="500" spans="10:13" ht="12.75" hidden="1">
      <c r="J500" s="5">
        <f t="shared" si="13"/>
        <v>0.027322990365242827</v>
      </c>
      <c r="K500" s="14">
        <f t="shared" si="12"/>
        <v>0.0273</v>
      </c>
      <c r="L500" s="17">
        <v>4.29</v>
      </c>
      <c r="M500" s="5"/>
    </row>
    <row r="501" spans="10:13" ht="12.75" hidden="1">
      <c r="J501" s="5">
        <f t="shared" si="13"/>
        <v>0.02735849670041368</v>
      </c>
      <c r="K501" s="14">
        <f t="shared" si="12"/>
        <v>0.0274</v>
      </c>
      <c r="L501" s="17">
        <v>4.3</v>
      </c>
      <c r="M501" s="5"/>
    </row>
    <row r="502" spans="10:13" ht="12.75" hidden="1">
      <c r="J502" s="5">
        <f t="shared" si="13"/>
        <v>0.027394036092643737</v>
      </c>
      <c r="K502" s="14">
        <f t="shared" si="12"/>
        <v>0.0274</v>
      </c>
      <c r="L502" s="17">
        <v>4.31</v>
      </c>
      <c r="M502" s="5"/>
    </row>
    <row r="503" spans="10:13" ht="12.75" hidden="1">
      <c r="J503" s="5">
        <f t="shared" si="13"/>
        <v>0.02742960856252391</v>
      </c>
      <c r="K503" s="14">
        <f t="shared" si="12"/>
        <v>0.0274</v>
      </c>
      <c r="L503" s="17">
        <v>4.32</v>
      </c>
      <c r="M503" s="5"/>
    </row>
    <row r="504" spans="10:13" ht="12.75" hidden="1">
      <c r="J504" s="5">
        <f t="shared" si="13"/>
        <v>0.02746521413065578</v>
      </c>
      <c r="K504" s="14">
        <f t="shared" si="12"/>
        <v>0.0275</v>
      </c>
      <c r="L504" s="17">
        <v>4.33</v>
      </c>
      <c r="M504" s="5"/>
    </row>
    <row r="505" spans="10:13" ht="12.75" hidden="1">
      <c r="J505" s="5">
        <f t="shared" si="13"/>
        <v>0.02750085281765119</v>
      </c>
      <c r="K505" s="14">
        <f t="shared" si="12"/>
        <v>0.0275</v>
      </c>
      <c r="L505" s="17">
        <v>4.34</v>
      </c>
      <c r="M505" s="5"/>
    </row>
    <row r="506" spans="10:13" ht="12.75" hidden="1">
      <c r="J506" s="5">
        <f t="shared" si="13"/>
        <v>0.0275365246441327</v>
      </c>
      <c r="K506" s="14">
        <f t="shared" si="12"/>
        <v>0.0275</v>
      </c>
      <c r="L506" s="17">
        <v>4.35</v>
      </c>
      <c r="M506" s="5"/>
    </row>
    <row r="507" spans="10:13" ht="12.75" hidden="1">
      <c r="J507" s="5">
        <f t="shared" si="13"/>
        <v>0.027572229630733303</v>
      </c>
      <c r="K507" s="14">
        <f t="shared" si="12"/>
        <v>0.0276</v>
      </c>
      <c r="L507" s="17">
        <v>4.36</v>
      </c>
      <c r="M507" s="5"/>
    </row>
    <row r="508" spans="10:13" ht="12.75" hidden="1">
      <c r="J508" s="5">
        <f t="shared" si="13"/>
        <v>0.02760796779809671</v>
      </c>
      <c r="K508" s="14">
        <f t="shared" si="12"/>
        <v>0.0276</v>
      </c>
      <c r="L508" s="17">
        <v>4.37</v>
      </c>
      <c r="M508" s="5"/>
    </row>
    <row r="509" spans="10:13" ht="12.75" hidden="1">
      <c r="J509" s="5">
        <f t="shared" si="13"/>
        <v>0.027643739166876957</v>
      </c>
      <c r="K509" s="14">
        <f t="shared" si="12"/>
        <v>0.0276</v>
      </c>
      <c r="L509" s="17">
        <v>4.38</v>
      </c>
      <c r="M509" s="5"/>
    </row>
    <row r="510" spans="10:13" ht="12.75" hidden="1">
      <c r="J510" s="5">
        <f t="shared" si="13"/>
        <v>0.027679543757738845</v>
      </c>
      <c r="K510" s="14">
        <f t="shared" si="12"/>
        <v>0.0277</v>
      </c>
      <c r="L510" s="17">
        <v>4.39</v>
      </c>
      <c r="M510" s="5"/>
    </row>
    <row r="511" spans="10:13" ht="12.75" hidden="1">
      <c r="J511" s="5">
        <f t="shared" si="13"/>
        <v>0.02771538159135767</v>
      </c>
      <c r="K511" s="14">
        <f t="shared" si="12"/>
        <v>0.0277</v>
      </c>
      <c r="L511" s="17">
        <v>4.4</v>
      </c>
      <c r="M511" s="5"/>
    </row>
    <row r="512" spans="10:13" ht="12.75" hidden="1">
      <c r="J512" s="5">
        <f t="shared" si="13"/>
        <v>0.027751252688419326</v>
      </c>
      <c r="K512" s="14">
        <f t="shared" si="12"/>
        <v>0.0278</v>
      </c>
      <c r="L512" s="17">
        <v>4.41</v>
      </c>
      <c r="M512" s="5"/>
    </row>
    <row r="513" spans="10:13" ht="12.75" hidden="1">
      <c r="J513" s="5">
        <f t="shared" si="13"/>
        <v>0.02778715706962026</v>
      </c>
      <c r="K513" s="14">
        <f t="shared" si="12"/>
        <v>0.0278</v>
      </c>
      <c r="L513" s="17">
        <v>4.42</v>
      </c>
      <c r="M513" s="5"/>
    </row>
    <row r="514" spans="10:13" ht="12.75" hidden="1">
      <c r="J514" s="5">
        <f t="shared" si="13"/>
        <v>0.02782309475566752</v>
      </c>
      <c r="K514" s="14">
        <f t="shared" si="12"/>
        <v>0.0278</v>
      </c>
      <c r="L514" s="17">
        <v>4.43</v>
      </c>
      <c r="M514" s="5"/>
    </row>
    <row r="515" spans="10:13" ht="12.75" hidden="1">
      <c r="J515" s="5">
        <f t="shared" si="13"/>
        <v>0.027859065767278923</v>
      </c>
      <c r="K515" s="14">
        <f t="shared" si="12"/>
        <v>0.0279</v>
      </c>
      <c r="L515" s="17">
        <v>4.44</v>
      </c>
      <c r="M515" s="5"/>
    </row>
    <row r="516" spans="10:13" ht="12.75" hidden="1">
      <c r="J516" s="5">
        <f t="shared" si="13"/>
        <v>0.02789507012518272</v>
      </c>
      <c r="K516" s="14">
        <f t="shared" si="12"/>
        <v>0.0279</v>
      </c>
      <c r="L516" s="17">
        <v>4.45</v>
      </c>
      <c r="M516" s="5"/>
    </row>
    <row r="517" spans="10:13" ht="12.75" hidden="1">
      <c r="J517" s="5">
        <f t="shared" si="13"/>
        <v>0.02793110785011782</v>
      </c>
      <c r="K517" s="14">
        <f t="shared" si="12"/>
        <v>0.0279</v>
      </c>
      <c r="L517" s="17">
        <v>4.46</v>
      </c>
      <c r="M517" s="5"/>
    </row>
    <row r="518" spans="10:13" ht="12.75" hidden="1">
      <c r="J518" s="5">
        <f t="shared" si="13"/>
        <v>0.027967178962833905</v>
      </c>
      <c r="K518" s="14">
        <f t="shared" si="12"/>
        <v>0.028</v>
      </c>
      <c r="L518" s="17">
        <v>4.47</v>
      </c>
      <c r="M518" s="5"/>
    </row>
    <row r="519" spans="10:13" ht="12.75" hidden="1">
      <c r="J519" s="5">
        <f t="shared" si="13"/>
        <v>0.028003283484091146</v>
      </c>
      <c r="K519" s="14">
        <f aca="true" t="shared" si="14" ref="K519:K582">ROUND(J519,4)</f>
        <v>0.028</v>
      </c>
      <c r="L519" s="17">
        <v>4.48</v>
      </c>
      <c r="M519" s="5"/>
    </row>
    <row r="520" spans="10:13" ht="12.75" hidden="1">
      <c r="J520" s="5">
        <f t="shared" si="13"/>
        <v>0.028039421434660428</v>
      </c>
      <c r="K520" s="14">
        <f t="shared" si="14"/>
        <v>0.028</v>
      </c>
      <c r="L520" s="17">
        <v>4.49</v>
      </c>
      <c r="M520" s="5"/>
    </row>
    <row r="521" spans="10:13" ht="12.75" hidden="1">
      <c r="J521" s="5">
        <f aca="true" t="shared" si="15" ref="J521:J584">TAN(3.14*(20+L521)/180)-((20+L521)*3.14/180)</f>
        <v>0.02807559283532335</v>
      </c>
      <c r="K521" s="14">
        <f t="shared" si="14"/>
        <v>0.0281</v>
      </c>
      <c r="L521" s="17">
        <v>4.5</v>
      </c>
      <c r="M521" s="5"/>
    </row>
    <row r="522" spans="10:13" ht="12.75" hidden="1">
      <c r="J522" s="5">
        <f t="shared" si="15"/>
        <v>0.02811179770687211</v>
      </c>
      <c r="K522" s="14">
        <f t="shared" si="14"/>
        <v>0.0281</v>
      </c>
      <c r="L522" s="17">
        <v>4.51</v>
      </c>
      <c r="M522" s="5"/>
    </row>
    <row r="523" spans="10:13" ht="12.75" hidden="1">
      <c r="J523" s="5">
        <f t="shared" si="15"/>
        <v>0.028148036070109683</v>
      </c>
      <c r="K523" s="14">
        <f t="shared" si="14"/>
        <v>0.0281</v>
      </c>
      <c r="L523" s="17">
        <v>4.52</v>
      </c>
      <c r="M523" s="5"/>
    </row>
    <row r="524" spans="10:13" ht="12.75" hidden="1">
      <c r="J524" s="5">
        <f t="shared" si="15"/>
        <v>0.02818430794584964</v>
      </c>
      <c r="K524" s="14">
        <f t="shared" si="14"/>
        <v>0.0282</v>
      </c>
      <c r="L524" s="17">
        <v>4.53</v>
      </c>
      <c r="M524" s="5"/>
    </row>
    <row r="525" spans="10:13" ht="12.75" hidden="1">
      <c r="J525" s="5">
        <f t="shared" si="15"/>
        <v>0.02822061335491627</v>
      </c>
      <c r="K525" s="14">
        <f t="shared" si="14"/>
        <v>0.0282</v>
      </c>
      <c r="L525" s="17">
        <v>4.54</v>
      </c>
      <c r="M525" s="5"/>
    </row>
    <row r="526" spans="10:13" ht="12.75" hidden="1">
      <c r="J526" s="5">
        <f t="shared" si="15"/>
        <v>0.02825695231814468</v>
      </c>
      <c r="K526" s="14">
        <f t="shared" si="14"/>
        <v>0.0283</v>
      </c>
      <c r="L526" s="17">
        <v>4.55</v>
      </c>
      <c r="M526" s="5"/>
    </row>
    <row r="527" spans="10:13" ht="12.75" hidden="1">
      <c r="J527" s="5">
        <f t="shared" si="15"/>
        <v>0.02829332485638053</v>
      </c>
      <c r="K527" s="14">
        <f t="shared" si="14"/>
        <v>0.0283</v>
      </c>
      <c r="L527" s="17">
        <v>4.56</v>
      </c>
      <c r="M527" s="5"/>
    </row>
    <row r="528" spans="10:13" ht="12.75" hidden="1">
      <c r="J528" s="5">
        <f t="shared" si="15"/>
        <v>0.028329730990480306</v>
      </c>
      <c r="K528" s="14">
        <f t="shared" si="14"/>
        <v>0.0283</v>
      </c>
      <c r="L528" s="17">
        <v>4.57</v>
      </c>
      <c r="M528" s="5"/>
    </row>
    <row r="529" spans="10:13" ht="12.75" hidden="1">
      <c r="J529" s="5">
        <f t="shared" si="15"/>
        <v>0.02836617074131126</v>
      </c>
      <c r="K529" s="14">
        <f t="shared" si="14"/>
        <v>0.0284</v>
      </c>
      <c r="L529" s="17">
        <v>4.58</v>
      </c>
      <c r="M529" s="5"/>
    </row>
    <row r="530" spans="10:13" ht="12.75" hidden="1">
      <c r="J530" s="5">
        <f t="shared" si="15"/>
        <v>0.028402644129751353</v>
      </c>
      <c r="K530" s="14">
        <f t="shared" si="14"/>
        <v>0.0284</v>
      </c>
      <c r="L530" s="17">
        <v>4.59</v>
      </c>
      <c r="M530" s="5"/>
    </row>
    <row r="531" spans="10:13" ht="12.75" hidden="1">
      <c r="J531" s="5">
        <f t="shared" si="15"/>
        <v>0.02843915117668927</v>
      </c>
      <c r="K531" s="14">
        <f t="shared" si="14"/>
        <v>0.0284</v>
      </c>
      <c r="L531" s="17">
        <v>4.6</v>
      </c>
      <c r="M531" s="5"/>
    </row>
    <row r="532" spans="10:13" ht="12.75" hidden="1">
      <c r="J532" s="5">
        <f t="shared" si="15"/>
        <v>0.028475691903024458</v>
      </c>
      <c r="K532" s="14">
        <f t="shared" si="14"/>
        <v>0.0285</v>
      </c>
      <c r="L532" s="17">
        <v>4.61</v>
      </c>
      <c r="M532" s="5"/>
    </row>
    <row r="533" spans="10:13" ht="12.75" hidden="1">
      <c r="J533" s="5">
        <f t="shared" si="15"/>
        <v>0.028512266329667246</v>
      </c>
      <c r="K533" s="14">
        <f t="shared" si="14"/>
        <v>0.0285</v>
      </c>
      <c r="L533" s="17">
        <v>4.62</v>
      </c>
      <c r="M533" s="5"/>
    </row>
    <row r="534" spans="10:13" ht="12.75" hidden="1">
      <c r="J534" s="5">
        <f t="shared" si="15"/>
        <v>0.028548874477538566</v>
      </c>
      <c r="K534" s="14">
        <f t="shared" si="14"/>
        <v>0.0285</v>
      </c>
      <c r="L534" s="17">
        <v>4.63</v>
      </c>
      <c r="M534" s="5"/>
    </row>
    <row r="535" spans="10:13" ht="12.75" hidden="1">
      <c r="J535" s="5">
        <f t="shared" si="15"/>
        <v>0.028585516367570396</v>
      </c>
      <c r="K535" s="14">
        <f t="shared" si="14"/>
        <v>0.0286</v>
      </c>
      <c r="L535" s="17">
        <v>4.64</v>
      </c>
      <c r="M535" s="5"/>
    </row>
    <row r="536" spans="10:13" ht="12.75" hidden="1">
      <c r="J536" s="5">
        <f t="shared" si="15"/>
        <v>0.028622192020705206</v>
      </c>
      <c r="K536" s="14">
        <f t="shared" si="14"/>
        <v>0.0286</v>
      </c>
      <c r="L536" s="17">
        <v>4.65</v>
      </c>
      <c r="M536" s="5"/>
    </row>
    <row r="537" spans="10:13" ht="12.75" hidden="1">
      <c r="J537" s="5">
        <f t="shared" si="15"/>
        <v>0.02865890145789657</v>
      </c>
      <c r="K537" s="14">
        <f t="shared" si="14"/>
        <v>0.0287</v>
      </c>
      <c r="L537" s="17">
        <v>4.66</v>
      </c>
      <c r="M537" s="5"/>
    </row>
    <row r="538" spans="10:13" ht="12.75" hidden="1">
      <c r="J538" s="5">
        <f t="shared" si="15"/>
        <v>0.028695644700108658</v>
      </c>
      <c r="K538" s="14">
        <f t="shared" si="14"/>
        <v>0.0287</v>
      </c>
      <c r="L538" s="17">
        <v>4.67</v>
      </c>
      <c r="M538" s="5"/>
    </row>
    <row r="539" spans="10:13" ht="12.75" hidden="1">
      <c r="J539" s="5">
        <f t="shared" si="15"/>
        <v>0.028732421768316585</v>
      </c>
      <c r="K539" s="14">
        <f t="shared" si="14"/>
        <v>0.0287</v>
      </c>
      <c r="L539" s="17">
        <v>4.68</v>
      </c>
      <c r="M539" s="5"/>
    </row>
    <row r="540" spans="10:13" ht="12.75" hidden="1">
      <c r="J540" s="5">
        <f t="shared" si="15"/>
        <v>0.02876923268350634</v>
      </c>
      <c r="K540" s="14">
        <f t="shared" si="14"/>
        <v>0.0288</v>
      </c>
      <c r="L540" s="17">
        <v>4.69</v>
      </c>
      <c r="M540" s="5"/>
    </row>
    <row r="541" spans="10:13" ht="12.75" hidden="1">
      <c r="J541" s="5">
        <f t="shared" si="15"/>
        <v>0.02880607746667463</v>
      </c>
      <c r="K541" s="14">
        <f t="shared" si="14"/>
        <v>0.0288</v>
      </c>
      <c r="L541" s="17">
        <v>4.7</v>
      </c>
      <c r="M541" s="5"/>
    </row>
    <row r="542" spans="10:13" ht="12.75" hidden="1">
      <c r="J542" s="5">
        <f t="shared" si="15"/>
        <v>0.02884295613882909</v>
      </c>
      <c r="K542" s="14">
        <f t="shared" si="14"/>
        <v>0.0288</v>
      </c>
      <c r="L542" s="17">
        <v>4.71</v>
      </c>
      <c r="M542" s="5"/>
    </row>
    <row r="543" spans="10:13" ht="12.75" hidden="1">
      <c r="J543" s="5">
        <f t="shared" si="15"/>
        <v>0.02887986872098819</v>
      </c>
      <c r="K543" s="14">
        <f t="shared" si="14"/>
        <v>0.0289</v>
      </c>
      <c r="L543" s="17">
        <v>4.72</v>
      </c>
      <c r="M543" s="5"/>
    </row>
    <row r="544" spans="10:13" ht="12.75" hidden="1">
      <c r="J544" s="5">
        <f t="shared" si="15"/>
        <v>0.02891681523418138</v>
      </c>
      <c r="K544" s="14">
        <f t="shared" si="14"/>
        <v>0.0289</v>
      </c>
      <c r="L544" s="17">
        <v>4.73</v>
      </c>
      <c r="M544" s="5"/>
    </row>
    <row r="545" spans="10:13" ht="12.75" hidden="1">
      <c r="J545" s="5">
        <f t="shared" si="15"/>
        <v>0.028953795699448837</v>
      </c>
      <c r="K545" s="14">
        <f t="shared" si="14"/>
        <v>0.029</v>
      </c>
      <c r="L545" s="17">
        <v>4.74</v>
      </c>
      <c r="M545" s="5"/>
    </row>
    <row r="546" spans="10:13" ht="12.75" hidden="1">
      <c r="J546" s="5">
        <f t="shared" si="15"/>
        <v>0.028990810137841716</v>
      </c>
      <c r="K546" s="14">
        <f t="shared" si="14"/>
        <v>0.029</v>
      </c>
      <c r="L546" s="17">
        <v>4.75</v>
      </c>
      <c r="M546" s="5"/>
    </row>
    <row r="547" spans="10:13" ht="12.75" hidden="1">
      <c r="J547" s="5">
        <f t="shared" si="15"/>
        <v>0.029027858570422116</v>
      </c>
      <c r="K547" s="14">
        <f t="shared" si="14"/>
        <v>0.029</v>
      </c>
      <c r="L547" s="17">
        <v>4.76</v>
      </c>
      <c r="M547" s="5"/>
    </row>
    <row r="548" spans="10:13" ht="12.75" hidden="1">
      <c r="J548" s="5">
        <f t="shared" si="15"/>
        <v>0.029064941018262958</v>
      </c>
      <c r="K548" s="14">
        <f t="shared" si="14"/>
        <v>0.0291</v>
      </c>
      <c r="L548" s="17">
        <v>4.77</v>
      </c>
      <c r="M548" s="5"/>
    </row>
    <row r="549" spans="10:13" ht="12.75" hidden="1">
      <c r="J549" s="5">
        <f t="shared" si="15"/>
        <v>0.029102057502448098</v>
      </c>
      <c r="K549" s="14">
        <f t="shared" si="14"/>
        <v>0.0291</v>
      </c>
      <c r="L549" s="17">
        <v>4.78</v>
      </c>
      <c r="M549" s="5"/>
    </row>
    <row r="550" spans="10:13" ht="12.75" hidden="1">
      <c r="J550" s="5">
        <f t="shared" si="15"/>
        <v>0.029139208044072384</v>
      </c>
      <c r="K550" s="14">
        <f t="shared" si="14"/>
        <v>0.0291</v>
      </c>
      <c r="L550" s="17">
        <v>4.79</v>
      </c>
      <c r="M550" s="5"/>
    </row>
    <row r="551" spans="10:13" ht="12.75" hidden="1">
      <c r="J551" s="5">
        <f t="shared" si="15"/>
        <v>0.029176392664241546</v>
      </c>
      <c r="K551" s="14">
        <f t="shared" si="14"/>
        <v>0.0292</v>
      </c>
      <c r="L551" s="17">
        <v>4.8</v>
      </c>
      <c r="M551" s="5"/>
    </row>
    <row r="552" spans="10:13" ht="12.75" hidden="1">
      <c r="J552" s="5">
        <f t="shared" si="15"/>
        <v>0.029213611384072302</v>
      </c>
      <c r="K552" s="14">
        <f t="shared" si="14"/>
        <v>0.0292</v>
      </c>
      <c r="L552" s="17">
        <v>4.81</v>
      </c>
      <c r="M552" s="5"/>
    </row>
    <row r="553" spans="10:13" ht="12.75" hidden="1">
      <c r="J553" s="5">
        <f t="shared" si="15"/>
        <v>0.029250864224692308</v>
      </c>
      <c r="K553" s="14">
        <f t="shared" si="14"/>
        <v>0.0293</v>
      </c>
      <c r="L553" s="17">
        <v>4.82</v>
      </c>
      <c r="M553" s="5"/>
    </row>
    <row r="554" spans="10:13" ht="12.75" hidden="1">
      <c r="J554" s="5">
        <f t="shared" si="15"/>
        <v>0.0292881512072401</v>
      </c>
      <c r="K554" s="14">
        <f t="shared" si="14"/>
        <v>0.0293</v>
      </c>
      <c r="L554" s="17">
        <v>4.83</v>
      </c>
      <c r="M554" s="5"/>
    </row>
    <row r="555" spans="10:13" ht="12.75" hidden="1">
      <c r="J555" s="5">
        <f t="shared" si="15"/>
        <v>0.02932547235286531</v>
      </c>
      <c r="K555" s="14">
        <f t="shared" si="14"/>
        <v>0.0293</v>
      </c>
      <c r="L555" s="17">
        <v>4.84</v>
      </c>
      <c r="M555" s="5"/>
    </row>
    <row r="556" spans="10:13" ht="12.75" hidden="1">
      <c r="J556" s="5">
        <f t="shared" si="15"/>
        <v>0.029362827682728576</v>
      </c>
      <c r="K556" s="14">
        <f t="shared" si="14"/>
        <v>0.0294</v>
      </c>
      <c r="L556" s="17">
        <v>4.85</v>
      </c>
      <c r="M556" s="5"/>
    </row>
    <row r="557" spans="10:13" ht="12.75" hidden="1">
      <c r="J557" s="5">
        <f t="shared" si="15"/>
        <v>0.0294002172180014</v>
      </c>
      <c r="K557" s="14">
        <f t="shared" si="14"/>
        <v>0.0294</v>
      </c>
      <c r="L557" s="17">
        <v>4.86</v>
      </c>
      <c r="M557" s="5"/>
    </row>
    <row r="558" spans="10:13" ht="12.75" hidden="1">
      <c r="J558" s="5">
        <f t="shared" si="15"/>
        <v>0.029437640979866397</v>
      </c>
      <c r="K558" s="14">
        <f t="shared" si="14"/>
        <v>0.0294</v>
      </c>
      <c r="L558" s="17">
        <v>4.87</v>
      </c>
      <c r="M558" s="5"/>
    </row>
    <row r="559" spans="10:13" ht="12.75" hidden="1">
      <c r="J559" s="5">
        <f t="shared" si="15"/>
        <v>0.029475098989517168</v>
      </c>
      <c r="K559" s="14">
        <f t="shared" si="14"/>
        <v>0.0295</v>
      </c>
      <c r="L559" s="17">
        <v>4.88</v>
      </c>
      <c r="M559" s="5"/>
    </row>
    <row r="560" spans="10:13" ht="12.75" hidden="1">
      <c r="J560" s="5">
        <f t="shared" si="15"/>
        <v>0.02951259126815825</v>
      </c>
      <c r="K560" s="14">
        <f t="shared" si="14"/>
        <v>0.0295</v>
      </c>
      <c r="L560" s="17">
        <v>4.89</v>
      </c>
      <c r="M560" s="5"/>
    </row>
    <row r="561" spans="10:13" ht="12.75" hidden="1">
      <c r="J561" s="5">
        <f t="shared" si="15"/>
        <v>0.029550117837005285</v>
      </c>
      <c r="K561" s="14">
        <f t="shared" si="14"/>
        <v>0.0296</v>
      </c>
      <c r="L561" s="17">
        <v>4.9</v>
      </c>
      <c r="M561" s="5"/>
    </row>
    <row r="562" spans="10:13" ht="12.75" hidden="1">
      <c r="J562" s="5">
        <f t="shared" si="15"/>
        <v>0.02958767871728507</v>
      </c>
      <c r="K562" s="14">
        <f t="shared" si="14"/>
        <v>0.0296</v>
      </c>
      <c r="L562" s="17">
        <v>4.91</v>
      </c>
      <c r="M562" s="5"/>
    </row>
    <row r="563" spans="10:13" ht="12.75" hidden="1">
      <c r="J563" s="5">
        <f t="shared" si="15"/>
        <v>0.02962527393023523</v>
      </c>
      <c r="K563" s="14">
        <f t="shared" si="14"/>
        <v>0.0296</v>
      </c>
      <c r="L563" s="17">
        <v>4.92</v>
      </c>
      <c r="M563" s="5"/>
    </row>
    <row r="564" spans="10:13" ht="12.75" hidden="1">
      <c r="J564" s="5">
        <f t="shared" si="15"/>
        <v>0.029662903497104542</v>
      </c>
      <c r="K564" s="14">
        <f t="shared" si="14"/>
        <v>0.0297</v>
      </c>
      <c r="L564" s="17">
        <v>4.93</v>
      </c>
      <c r="M564" s="5"/>
    </row>
    <row r="565" spans="10:13" ht="12.75" hidden="1">
      <c r="J565" s="5">
        <f t="shared" si="15"/>
        <v>0.029700567439152947</v>
      </c>
      <c r="K565" s="14">
        <f t="shared" si="14"/>
        <v>0.0297</v>
      </c>
      <c r="L565" s="17">
        <v>4.94</v>
      </c>
      <c r="M565" s="5"/>
    </row>
    <row r="566" spans="10:13" ht="12.75" hidden="1">
      <c r="J566" s="5">
        <f t="shared" si="15"/>
        <v>0.029738265777651318</v>
      </c>
      <c r="K566" s="14">
        <f t="shared" si="14"/>
        <v>0.0297</v>
      </c>
      <c r="L566" s="17">
        <v>4.95</v>
      </c>
      <c r="M566" s="5"/>
    </row>
    <row r="567" spans="10:13" ht="12.75" hidden="1">
      <c r="J567" s="5">
        <f t="shared" si="15"/>
        <v>0.029775998533881687</v>
      </c>
      <c r="K567" s="14">
        <f t="shared" si="14"/>
        <v>0.0298</v>
      </c>
      <c r="L567" s="17">
        <v>4.96</v>
      </c>
      <c r="M567" s="5"/>
    </row>
    <row r="568" spans="10:13" ht="12.75" hidden="1">
      <c r="J568" s="5">
        <f t="shared" si="15"/>
        <v>0.029813765729137187</v>
      </c>
      <c r="K568" s="14">
        <f t="shared" si="14"/>
        <v>0.0298</v>
      </c>
      <c r="L568" s="17">
        <v>4.97</v>
      </c>
      <c r="M568" s="5"/>
    </row>
    <row r="569" spans="10:13" ht="12.75" hidden="1">
      <c r="J569" s="5">
        <f t="shared" si="15"/>
        <v>0.029851567384722055</v>
      </c>
      <c r="K569" s="14">
        <f t="shared" si="14"/>
        <v>0.0299</v>
      </c>
      <c r="L569" s="17">
        <v>4.98</v>
      </c>
      <c r="M569" s="5"/>
    </row>
    <row r="570" spans="10:13" ht="12.75" hidden="1">
      <c r="J570" s="5">
        <f t="shared" si="15"/>
        <v>0.029889403521951574</v>
      </c>
      <c r="K570" s="14">
        <f t="shared" si="14"/>
        <v>0.0299</v>
      </c>
      <c r="L570" s="17">
        <v>4.99</v>
      </c>
      <c r="M570" s="5"/>
    </row>
    <row r="571" spans="10:13" ht="12.75" hidden="1">
      <c r="J571" s="5">
        <f t="shared" si="15"/>
        <v>0.029927274162152184</v>
      </c>
      <c r="K571" s="14">
        <f t="shared" si="14"/>
        <v>0.0299</v>
      </c>
      <c r="L571" s="17">
        <v>5</v>
      </c>
      <c r="M571" s="5"/>
    </row>
    <row r="572" spans="10:13" ht="12.75" hidden="1">
      <c r="J572" s="5">
        <f t="shared" si="15"/>
        <v>0.029965179326661595</v>
      </c>
      <c r="K572" s="14">
        <f t="shared" si="14"/>
        <v>0.03</v>
      </c>
      <c r="L572" s="17">
        <v>5.01</v>
      </c>
      <c r="M572" s="5"/>
    </row>
    <row r="573" spans="10:13" ht="12.75" hidden="1">
      <c r="J573" s="5">
        <f t="shared" si="15"/>
        <v>0.03000311903682845</v>
      </c>
      <c r="K573" s="14">
        <f t="shared" si="14"/>
        <v>0.03</v>
      </c>
      <c r="L573" s="17">
        <v>5.02</v>
      </c>
      <c r="M573" s="5"/>
    </row>
    <row r="574" spans="10:13" ht="12.75" hidden="1">
      <c r="J574" s="5">
        <f t="shared" si="15"/>
        <v>0.030041093314012723</v>
      </c>
      <c r="K574" s="14">
        <f t="shared" si="14"/>
        <v>0.03</v>
      </c>
      <c r="L574" s="17">
        <v>5.03</v>
      </c>
      <c r="M574" s="5"/>
    </row>
    <row r="575" spans="10:13" ht="12.75" hidden="1">
      <c r="J575" s="5">
        <f t="shared" si="15"/>
        <v>0.030079102179585426</v>
      </c>
      <c r="K575" s="14">
        <f t="shared" si="14"/>
        <v>0.0301</v>
      </c>
      <c r="L575" s="17">
        <v>5.04</v>
      </c>
      <c r="M575" s="5"/>
    </row>
    <row r="576" spans="10:13" ht="12.75" hidden="1">
      <c r="J576" s="5">
        <f t="shared" si="15"/>
        <v>0.030117145654928734</v>
      </c>
      <c r="K576" s="14">
        <f t="shared" si="14"/>
        <v>0.0301</v>
      </c>
      <c r="L576" s="17">
        <v>5.05</v>
      </c>
      <c r="M576" s="5"/>
    </row>
    <row r="577" spans="10:13" ht="12.75" hidden="1">
      <c r="J577" s="5">
        <f t="shared" si="15"/>
        <v>0.03015522376143609</v>
      </c>
      <c r="K577" s="14">
        <f t="shared" si="14"/>
        <v>0.0302</v>
      </c>
      <c r="L577" s="17">
        <v>5.06</v>
      </c>
      <c r="M577" s="5"/>
    </row>
    <row r="578" spans="10:13" ht="12.75" hidden="1">
      <c r="J578" s="5">
        <f t="shared" si="15"/>
        <v>0.030193336520512093</v>
      </c>
      <c r="K578" s="14">
        <f t="shared" si="14"/>
        <v>0.0302</v>
      </c>
      <c r="L578" s="17">
        <v>5.07</v>
      </c>
      <c r="M578" s="5"/>
    </row>
    <row r="579" spans="10:13" ht="12.75" hidden="1">
      <c r="J579" s="5">
        <f t="shared" si="15"/>
        <v>0.030231483953572558</v>
      </c>
      <c r="K579" s="14">
        <f t="shared" si="14"/>
        <v>0.0302</v>
      </c>
      <c r="L579" s="17">
        <v>5.08</v>
      </c>
      <c r="M579" s="5"/>
    </row>
    <row r="580" spans="10:13" ht="12.75" hidden="1">
      <c r="J580" s="5">
        <f t="shared" si="15"/>
        <v>0.030269666082044455</v>
      </c>
      <c r="K580" s="14">
        <f t="shared" si="14"/>
        <v>0.0303</v>
      </c>
      <c r="L580" s="17">
        <v>5.09</v>
      </c>
      <c r="M580" s="5"/>
    </row>
    <row r="581" spans="10:13" ht="12.75" hidden="1">
      <c r="J581" s="5">
        <f t="shared" si="15"/>
        <v>0.030307882927366026</v>
      </c>
      <c r="K581" s="14">
        <f t="shared" si="14"/>
        <v>0.0303</v>
      </c>
      <c r="L581" s="17">
        <v>5.1</v>
      </c>
      <c r="M581" s="5"/>
    </row>
    <row r="582" spans="10:13" ht="12.75" hidden="1">
      <c r="J582" s="5">
        <f t="shared" si="15"/>
        <v>0.030346134510986666</v>
      </c>
      <c r="K582" s="14">
        <f t="shared" si="14"/>
        <v>0.0303</v>
      </c>
      <c r="L582" s="17">
        <v>5.11</v>
      </c>
      <c r="M582" s="5"/>
    </row>
    <row r="583" spans="10:13" ht="12.75" hidden="1">
      <c r="J583" s="5">
        <f t="shared" si="15"/>
        <v>0.030384420854367156</v>
      </c>
      <c r="K583" s="14">
        <f aca="true" t="shared" si="16" ref="K583:K646">ROUND(J583,4)</f>
        <v>0.0304</v>
      </c>
      <c r="L583" s="17">
        <v>5.12</v>
      </c>
      <c r="M583" s="5"/>
    </row>
    <row r="584" spans="10:13" ht="12.75" hidden="1">
      <c r="J584" s="5">
        <f t="shared" si="15"/>
        <v>0.030422741978979373</v>
      </c>
      <c r="K584" s="14">
        <f t="shared" si="16"/>
        <v>0.0304</v>
      </c>
      <c r="L584" s="17">
        <v>5.13</v>
      </c>
      <c r="M584" s="5"/>
    </row>
    <row r="585" spans="10:13" ht="12.75" hidden="1">
      <c r="J585" s="5">
        <f aca="true" t="shared" si="17" ref="J585:J648">TAN(3.14*(20+L585)/180)-((20+L585)*3.14/180)</f>
        <v>0.030461097906306522</v>
      </c>
      <c r="K585" s="14">
        <f t="shared" si="16"/>
        <v>0.0305</v>
      </c>
      <c r="L585" s="17">
        <v>5.14</v>
      </c>
      <c r="M585" s="5"/>
    </row>
    <row r="586" spans="10:13" ht="12.75" hidden="1">
      <c r="J586" s="5">
        <f t="shared" si="17"/>
        <v>0.03049948865784302</v>
      </c>
      <c r="K586" s="14">
        <f t="shared" si="16"/>
        <v>0.0305</v>
      </c>
      <c r="L586" s="17">
        <v>5.15</v>
      </c>
      <c r="M586" s="5"/>
    </row>
    <row r="587" spans="10:13" ht="12.75" hidden="1">
      <c r="J587" s="5">
        <f t="shared" si="17"/>
        <v>0.030537914255094667</v>
      </c>
      <c r="K587" s="14">
        <f t="shared" si="16"/>
        <v>0.0305</v>
      </c>
      <c r="L587" s="17">
        <v>5.16</v>
      </c>
      <c r="M587" s="5"/>
    </row>
    <row r="588" spans="10:13" ht="12.75" hidden="1">
      <c r="J588" s="5">
        <f t="shared" si="17"/>
        <v>0.03057637471957847</v>
      </c>
      <c r="K588" s="14">
        <f t="shared" si="16"/>
        <v>0.0306</v>
      </c>
      <c r="L588" s="17">
        <v>5.17</v>
      </c>
      <c r="M588" s="5"/>
    </row>
    <row r="589" spans="10:13" ht="12.75" hidden="1">
      <c r="J589" s="5">
        <f t="shared" si="17"/>
        <v>0.030614870072822653</v>
      </c>
      <c r="K589" s="14">
        <f t="shared" si="16"/>
        <v>0.0306</v>
      </c>
      <c r="L589" s="17">
        <v>5.18</v>
      </c>
      <c r="M589" s="5"/>
    </row>
    <row r="590" spans="10:13" ht="12.75" hidden="1">
      <c r="J590" s="5">
        <f t="shared" si="17"/>
        <v>0.030653400336366876</v>
      </c>
      <c r="K590" s="14">
        <f t="shared" si="16"/>
        <v>0.0307</v>
      </c>
      <c r="L590" s="17">
        <v>5.19</v>
      </c>
      <c r="M590" s="5"/>
    </row>
    <row r="591" spans="10:13" ht="12.75" hidden="1">
      <c r="J591" s="5">
        <f t="shared" si="17"/>
        <v>0.030691965531762122</v>
      </c>
      <c r="K591" s="14">
        <f t="shared" si="16"/>
        <v>0.0307</v>
      </c>
      <c r="L591" s="17">
        <v>5.2</v>
      </c>
      <c r="M591" s="5"/>
    </row>
    <row r="592" spans="10:13" ht="12.75" hidden="1">
      <c r="J592" s="5">
        <f t="shared" si="17"/>
        <v>0.030730565680570532</v>
      </c>
      <c r="K592" s="14">
        <f t="shared" si="16"/>
        <v>0.0307</v>
      </c>
      <c r="L592" s="17">
        <v>5.21</v>
      </c>
      <c r="M592" s="5"/>
    </row>
    <row r="593" spans="10:13" ht="12.75" hidden="1">
      <c r="J593" s="5">
        <f t="shared" si="17"/>
        <v>0.030769200804365793</v>
      </c>
      <c r="K593" s="14">
        <f t="shared" si="16"/>
        <v>0.0308</v>
      </c>
      <c r="L593" s="17">
        <v>5.22</v>
      </c>
      <c r="M593" s="5"/>
    </row>
    <row r="594" spans="10:13" ht="12.75" hidden="1">
      <c r="J594" s="5">
        <f t="shared" si="17"/>
        <v>0.030807870924732805</v>
      </c>
      <c r="K594" s="14">
        <f t="shared" si="16"/>
        <v>0.0308</v>
      </c>
      <c r="L594" s="17">
        <v>5.23</v>
      </c>
      <c r="M594" s="5"/>
    </row>
    <row r="595" spans="10:13" ht="12.75" hidden="1">
      <c r="J595" s="5">
        <f t="shared" si="17"/>
        <v>0.030846576063267794</v>
      </c>
      <c r="K595" s="14">
        <f t="shared" si="16"/>
        <v>0.0308</v>
      </c>
      <c r="L595" s="17">
        <v>5.24</v>
      </c>
      <c r="M595" s="5"/>
    </row>
    <row r="596" spans="10:13" ht="12.75" hidden="1">
      <c r="J596" s="5">
        <f t="shared" si="17"/>
        <v>0.03088531624157842</v>
      </c>
      <c r="K596" s="14">
        <f t="shared" si="16"/>
        <v>0.0309</v>
      </c>
      <c r="L596" s="17">
        <v>5.25</v>
      </c>
      <c r="M596" s="5"/>
    </row>
    <row r="597" spans="10:13" ht="12.75" hidden="1">
      <c r="J597" s="5">
        <f t="shared" si="17"/>
        <v>0.030924091481283722</v>
      </c>
      <c r="K597" s="14">
        <f t="shared" si="16"/>
        <v>0.0309</v>
      </c>
      <c r="L597" s="17">
        <v>5.26</v>
      </c>
      <c r="M597" s="5"/>
    </row>
    <row r="598" spans="10:13" ht="12.75" hidden="1">
      <c r="J598" s="5">
        <f t="shared" si="17"/>
        <v>0.030962901804014065</v>
      </c>
      <c r="K598" s="14">
        <f t="shared" si="16"/>
        <v>0.031</v>
      </c>
      <c r="L598" s="17">
        <v>5.27</v>
      </c>
      <c r="M598" s="5"/>
    </row>
    <row r="599" spans="10:13" ht="12.75" hidden="1">
      <c r="J599" s="5">
        <f t="shared" si="17"/>
        <v>0.031001747231411192</v>
      </c>
      <c r="K599" s="14">
        <f t="shared" si="16"/>
        <v>0.031</v>
      </c>
      <c r="L599" s="17">
        <v>5.28</v>
      </c>
      <c r="M599" s="5"/>
    </row>
    <row r="600" spans="10:13" ht="12.75" hidden="1">
      <c r="J600" s="5">
        <f t="shared" si="17"/>
        <v>0.03104062778512834</v>
      </c>
      <c r="K600" s="14">
        <f t="shared" si="16"/>
        <v>0.031</v>
      </c>
      <c r="L600" s="17">
        <v>5.29</v>
      </c>
      <c r="M600" s="5"/>
    </row>
    <row r="601" spans="10:13" ht="12.75" hidden="1">
      <c r="J601" s="5">
        <f t="shared" si="17"/>
        <v>0.031079543486830064</v>
      </c>
      <c r="K601" s="14">
        <f t="shared" si="16"/>
        <v>0.0311</v>
      </c>
      <c r="L601" s="17">
        <v>5.3</v>
      </c>
      <c r="M601" s="5"/>
    </row>
    <row r="602" spans="10:13" ht="12.75" hidden="1">
      <c r="J602" s="5">
        <f t="shared" si="17"/>
        <v>0.03111849435819236</v>
      </c>
      <c r="K602" s="14">
        <f t="shared" si="16"/>
        <v>0.0311</v>
      </c>
      <c r="L602" s="17">
        <v>5.31</v>
      </c>
      <c r="M602" s="5"/>
    </row>
    <row r="603" spans="10:13" ht="12.75" hidden="1">
      <c r="J603" s="5">
        <f t="shared" si="17"/>
        <v>0.031157480420902606</v>
      </c>
      <c r="K603" s="14">
        <f t="shared" si="16"/>
        <v>0.0312</v>
      </c>
      <c r="L603" s="17">
        <v>5.32</v>
      </c>
      <c r="M603" s="5"/>
    </row>
    <row r="604" spans="10:13" ht="12.75" hidden="1">
      <c r="J604" s="5">
        <f t="shared" si="17"/>
        <v>0.03119650169665983</v>
      </c>
      <c r="K604" s="14">
        <f t="shared" si="16"/>
        <v>0.0312</v>
      </c>
      <c r="L604" s="17">
        <v>5.33</v>
      </c>
      <c r="M604" s="5"/>
    </row>
    <row r="605" spans="10:13" ht="12.75" hidden="1">
      <c r="J605" s="5">
        <f t="shared" si="17"/>
        <v>0.03123555820717422</v>
      </c>
      <c r="K605" s="14">
        <f t="shared" si="16"/>
        <v>0.0312</v>
      </c>
      <c r="L605" s="17">
        <v>5.34</v>
      </c>
      <c r="M605" s="5"/>
    </row>
    <row r="606" spans="10:13" ht="12.75" hidden="1">
      <c r="J606" s="5">
        <f t="shared" si="17"/>
        <v>0.03127464997416757</v>
      </c>
      <c r="K606" s="14">
        <f t="shared" si="16"/>
        <v>0.0313</v>
      </c>
      <c r="L606" s="17">
        <v>5.35</v>
      </c>
      <c r="M606" s="5"/>
    </row>
    <row r="607" spans="10:13" ht="12.75" hidden="1">
      <c r="J607" s="5">
        <f t="shared" si="17"/>
        <v>0.03131377701937316</v>
      </c>
      <c r="K607" s="14">
        <f t="shared" si="16"/>
        <v>0.0313</v>
      </c>
      <c r="L607" s="17">
        <v>5.36</v>
      </c>
      <c r="M607" s="5"/>
    </row>
    <row r="608" spans="10:13" ht="12.75" hidden="1">
      <c r="J608" s="5">
        <f t="shared" si="17"/>
        <v>0.031352939364535704</v>
      </c>
      <c r="K608" s="14">
        <f t="shared" si="16"/>
        <v>0.0314</v>
      </c>
      <c r="L608" s="17">
        <v>5.37</v>
      </c>
      <c r="M608" s="5"/>
    </row>
    <row r="609" spans="10:13" ht="12.75" hidden="1">
      <c r="J609" s="5">
        <f t="shared" si="17"/>
        <v>0.03139213703141136</v>
      </c>
      <c r="K609" s="14">
        <f t="shared" si="16"/>
        <v>0.0314</v>
      </c>
      <c r="L609" s="17">
        <v>5.38</v>
      </c>
      <c r="M609" s="5"/>
    </row>
    <row r="610" spans="10:13" ht="12.75" hidden="1">
      <c r="J610" s="5">
        <f t="shared" si="17"/>
        <v>0.03143137004176788</v>
      </c>
      <c r="K610" s="14">
        <f t="shared" si="16"/>
        <v>0.0314</v>
      </c>
      <c r="L610" s="17">
        <v>5.39</v>
      </c>
      <c r="M610" s="5"/>
    </row>
    <row r="611" spans="10:13" ht="12.75" hidden="1">
      <c r="J611" s="5">
        <f t="shared" si="17"/>
        <v>0.0314706384173844</v>
      </c>
      <c r="K611" s="14">
        <f t="shared" si="16"/>
        <v>0.0315</v>
      </c>
      <c r="L611" s="17">
        <v>5.4</v>
      </c>
      <c r="M611" s="5"/>
    </row>
    <row r="612" spans="10:13" ht="12.75" hidden="1">
      <c r="J612" s="5">
        <f t="shared" si="17"/>
        <v>0.03150994218005171</v>
      </c>
      <c r="K612" s="14">
        <f t="shared" si="16"/>
        <v>0.0315</v>
      </c>
      <c r="L612" s="17">
        <v>5.41</v>
      </c>
      <c r="M612" s="5"/>
    </row>
    <row r="613" spans="10:13" ht="12.75" hidden="1">
      <c r="J613" s="5">
        <f t="shared" si="17"/>
        <v>0.03154928135157209</v>
      </c>
      <c r="K613" s="14">
        <f t="shared" si="16"/>
        <v>0.0315</v>
      </c>
      <c r="L613" s="17">
        <v>5.42</v>
      </c>
      <c r="M613" s="5"/>
    </row>
    <row r="614" spans="10:13" ht="12.75" hidden="1">
      <c r="J614" s="5">
        <f t="shared" si="17"/>
        <v>0.031588655953759204</v>
      </c>
      <c r="K614" s="14">
        <f t="shared" si="16"/>
        <v>0.0316</v>
      </c>
      <c r="L614" s="17">
        <v>5.43</v>
      </c>
      <c r="M614" s="5"/>
    </row>
    <row r="615" spans="10:13" ht="12.75" hidden="1">
      <c r="J615" s="5">
        <f t="shared" si="17"/>
        <v>0.03162806600843848</v>
      </c>
      <c r="K615" s="14">
        <f t="shared" si="16"/>
        <v>0.0316</v>
      </c>
      <c r="L615" s="17">
        <v>5.44</v>
      </c>
      <c r="M615" s="5"/>
    </row>
    <row r="616" spans="10:13" ht="12.75" hidden="1">
      <c r="J616" s="5">
        <f t="shared" si="17"/>
        <v>0.031667511537446735</v>
      </c>
      <c r="K616" s="14">
        <f t="shared" si="16"/>
        <v>0.0317</v>
      </c>
      <c r="L616" s="17">
        <v>5.45</v>
      </c>
      <c r="M616" s="5"/>
    </row>
    <row r="617" spans="10:13" ht="12.75" hidden="1">
      <c r="J617" s="5">
        <f t="shared" si="17"/>
        <v>0.031706992562632486</v>
      </c>
      <c r="K617" s="14">
        <f t="shared" si="16"/>
        <v>0.0317</v>
      </c>
      <c r="L617" s="17">
        <v>5.46</v>
      </c>
      <c r="M617" s="5"/>
    </row>
    <row r="618" spans="10:13" ht="12.75" hidden="1">
      <c r="J618" s="5">
        <f t="shared" si="17"/>
        <v>0.03174650910585569</v>
      </c>
      <c r="K618" s="14">
        <f t="shared" si="16"/>
        <v>0.0317</v>
      </c>
      <c r="L618" s="17">
        <v>5.47</v>
      </c>
      <c r="M618" s="5"/>
    </row>
    <row r="619" spans="10:13" ht="12.75" hidden="1">
      <c r="J619" s="5">
        <f t="shared" si="17"/>
        <v>0.03178606118898791</v>
      </c>
      <c r="K619" s="14">
        <f t="shared" si="16"/>
        <v>0.0318</v>
      </c>
      <c r="L619" s="17">
        <v>5.48</v>
      </c>
      <c r="M619" s="5"/>
    </row>
    <row r="620" spans="10:13" ht="12.75" hidden="1">
      <c r="J620" s="5">
        <f t="shared" si="17"/>
        <v>0.03182564883391242</v>
      </c>
      <c r="K620" s="14">
        <f t="shared" si="16"/>
        <v>0.0318</v>
      </c>
      <c r="L620" s="17">
        <v>5.49</v>
      </c>
      <c r="M620" s="5"/>
    </row>
    <row r="621" spans="10:13" ht="12.75" hidden="1">
      <c r="J621" s="5">
        <f t="shared" si="17"/>
        <v>0.03186527206252404</v>
      </c>
      <c r="K621" s="14">
        <f t="shared" si="16"/>
        <v>0.0319</v>
      </c>
      <c r="L621" s="17">
        <v>5.5</v>
      </c>
      <c r="M621" s="5"/>
    </row>
    <row r="622" spans="10:13" ht="12.75" hidden="1">
      <c r="J622" s="5">
        <f t="shared" si="17"/>
        <v>0.03190493089672908</v>
      </c>
      <c r="K622" s="14">
        <f t="shared" si="16"/>
        <v>0.0319</v>
      </c>
      <c r="L622" s="17">
        <v>5.51</v>
      </c>
      <c r="M622" s="5"/>
    </row>
    <row r="623" spans="10:13" ht="12.75" hidden="1">
      <c r="J623" s="5">
        <f t="shared" si="17"/>
        <v>0.031944625358445666</v>
      </c>
      <c r="K623" s="14">
        <f t="shared" si="16"/>
        <v>0.0319</v>
      </c>
      <c r="L623" s="17">
        <v>5.52</v>
      </c>
      <c r="M623" s="5"/>
    </row>
    <row r="624" spans="10:13" ht="12.75" hidden="1">
      <c r="J624" s="5">
        <f t="shared" si="17"/>
        <v>0.03198435546960343</v>
      </c>
      <c r="K624" s="14">
        <f t="shared" si="16"/>
        <v>0.032</v>
      </c>
      <c r="L624" s="17">
        <v>5.53</v>
      </c>
      <c r="M624" s="5"/>
    </row>
    <row r="625" spans="10:13" ht="12.75" hidden="1">
      <c r="J625" s="5">
        <f t="shared" si="17"/>
        <v>0.0320241212521436</v>
      </c>
      <c r="K625" s="14">
        <f t="shared" si="16"/>
        <v>0.032</v>
      </c>
      <c r="L625" s="17">
        <v>5.54</v>
      </c>
      <c r="M625" s="5"/>
    </row>
    <row r="626" spans="10:13" ht="12.75" hidden="1">
      <c r="J626" s="5">
        <f t="shared" si="17"/>
        <v>0.03206392272801928</v>
      </c>
      <c r="K626" s="14">
        <f t="shared" si="16"/>
        <v>0.0321</v>
      </c>
      <c r="L626" s="17">
        <v>5.55</v>
      </c>
      <c r="M626" s="5"/>
    </row>
    <row r="627" spans="10:13" ht="12.75" hidden="1">
      <c r="J627" s="5">
        <f t="shared" si="17"/>
        <v>0.03210375991919501</v>
      </c>
      <c r="K627" s="14">
        <f t="shared" si="16"/>
        <v>0.0321</v>
      </c>
      <c r="L627" s="17">
        <v>5.56</v>
      </c>
      <c r="M627" s="5"/>
    </row>
    <row r="628" spans="10:13" ht="12.75" hidden="1">
      <c r="J628" s="5">
        <f t="shared" si="17"/>
        <v>0.0321436328476471</v>
      </c>
      <c r="K628" s="14">
        <f t="shared" si="16"/>
        <v>0.0321</v>
      </c>
      <c r="L628" s="17">
        <v>5.57</v>
      </c>
      <c r="M628" s="5"/>
    </row>
    <row r="629" spans="10:13" ht="12.75" hidden="1">
      <c r="J629" s="5">
        <f t="shared" si="17"/>
        <v>0.032183541535363513</v>
      </c>
      <c r="K629" s="14">
        <f t="shared" si="16"/>
        <v>0.0322</v>
      </c>
      <c r="L629" s="17">
        <v>5.58</v>
      </c>
      <c r="M629" s="5"/>
    </row>
    <row r="630" spans="10:13" ht="12.75" hidden="1">
      <c r="J630" s="5">
        <f t="shared" si="17"/>
        <v>0.03222348600434399</v>
      </c>
      <c r="K630" s="14">
        <f t="shared" si="16"/>
        <v>0.0322</v>
      </c>
      <c r="L630" s="17">
        <v>5.59</v>
      </c>
      <c r="M630" s="5"/>
    </row>
    <row r="631" spans="10:13" ht="12.75" hidden="1">
      <c r="J631" s="5">
        <f t="shared" si="17"/>
        <v>0.03226346627659976</v>
      </c>
      <c r="K631" s="14">
        <f t="shared" si="16"/>
        <v>0.0323</v>
      </c>
      <c r="L631" s="17">
        <v>5.6</v>
      </c>
      <c r="M631" s="5"/>
    </row>
    <row r="632" spans="10:13" ht="12.75" hidden="1">
      <c r="J632" s="5">
        <f t="shared" si="17"/>
        <v>0.032303482374154036</v>
      </c>
      <c r="K632" s="14">
        <f t="shared" si="16"/>
        <v>0.0323</v>
      </c>
      <c r="L632" s="17">
        <v>5.61</v>
      </c>
      <c r="M632" s="5"/>
    </row>
    <row r="633" spans="10:13" ht="12.75" hidden="1">
      <c r="J633" s="5">
        <f t="shared" si="17"/>
        <v>0.03234353431904152</v>
      </c>
      <c r="K633" s="14">
        <f t="shared" si="16"/>
        <v>0.0323</v>
      </c>
      <c r="L633" s="17">
        <v>5.62</v>
      </c>
      <c r="M633" s="5"/>
    </row>
    <row r="634" spans="10:13" ht="12.75" hidden="1">
      <c r="J634" s="5">
        <f t="shared" si="17"/>
        <v>0.03238362213330881</v>
      </c>
      <c r="K634" s="14">
        <f t="shared" si="16"/>
        <v>0.0324</v>
      </c>
      <c r="L634" s="17">
        <v>5.63</v>
      </c>
      <c r="M634" s="5"/>
    </row>
    <row r="635" spans="10:13" ht="12.75" hidden="1">
      <c r="J635" s="5">
        <f t="shared" si="17"/>
        <v>0.032423745839014195</v>
      </c>
      <c r="K635" s="14">
        <f t="shared" si="16"/>
        <v>0.0324</v>
      </c>
      <c r="L635" s="17">
        <v>5.64</v>
      </c>
      <c r="M635" s="5"/>
    </row>
    <row r="636" spans="10:13" ht="12.75" hidden="1">
      <c r="J636" s="5">
        <f t="shared" si="17"/>
        <v>0.03246390545822764</v>
      </c>
      <c r="K636" s="14">
        <f t="shared" si="16"/>
        <v>0.0325</v>
      </c>
      <c r="L636" s="17">
        <v>5.65</v>
      </c>
      <c r="M636" s="5"/>
    </row>
    <row r="637" spans="10:13" ht="12.75" hidden="1">
      <c r="J637" s="5">
        <f t="shared" si="17"/>
        <v>0.03250410101303092</v>
      </c>
      <c r="K637" s="14">
        <f t="shared" si="16"/>
        <v>0.0325</v>
      </c>
      <c r="L637" s="17">
        <v>5.66</v>
      </c>
      <c r="M637" s="5"/>
    </row>
    <row r="638" spans="10:13" ht="12.75" hidden="1">
      <c r="J638" s="5">
        <f t="shared" si="17"/>
        <v>0.032544332525517694</v>
      </c>
      <c r="K638" s="14">
        <f t="shared" si="16"/>
        <v>0.0325</v>
      </c>
      <c r="L638" s="17">
        <v>5.67</v>
      </c>
      <c r="M638" s="5"/>
    </row>
    <row r="639" spans="10:13" ht="12.75" hidden="1">
      <c r="J639" s="5">
        <f t="shared" si="17"/>
        <v>0.032584600017793175</v>
      </c>
      <c r="K639" s="14">
        <f t="shared" si="16"/>
        <v>0.0326</v>
      </c>
      <c r="L639" s="17">
        <v>5.68</v>
      </c>
      <c r="M639" s="5"/>
    </row>
    <row r="640" spans="10:13" ht="12.75" hidden="1">
      <c r="J640" s="5">
        <f t="shared" si="17"/>
        <v>0.03262490351197461</v>
      </c>
      <c r="K640" s="14">
        <f t="shared" si="16"/>
        <v>0.0326</v>
      </c>
      <c r="L640" s="17">
        <v>5.69</v>
      </c>
      <c r="M640" s="5"/>
    </row>
    <row r="641" spans="10:13" ht="12.75" hidden="1">
      <c r="J641" s="5">
        <f t="shared" si="17"/>
        <v>0.032665243030190805</v>
      </c>
      <c r="K641" s="14">
        <f t="shared" si="16"/>
        <v>0.0327</v>
      </c>
      <c r="L641" s="17">
        <v>5.7</v>
      </c>
      <c r="M641" s="5"/>
    </row>
    <row r="642" spans="10:13" ht="12.75" hidden="1">
      <c r="J642" s="5">
        <f t="shared" si="17"/>
        <v>0.0327056185945826</v>
      </c>
      <c r="K642" s="14">
        <f t="shared" si="16"/>
        <v>0.0327</v>
      </c>
      <c r="L642" s="17">
        <v>5.71</v>
      </c>
      <c r="M642" s="5"/>
    </row>
    <row r="643" spans="10:13" ht="12.75" hidden="1">
      <c r="J643" s="5">
        <f t="shared" si="17"/>
        <v>0.03274603022730249</v>
      </c>
      <c r="K643" s="14">
        <f t="shared" si="16"/>
        <v>0.0327</v>
      </c>
      <c r="L643" s="17">
        <v>5.72</v>
      </c>
      <c r="M643" s="5"/>
    </row>
    <row r="644" spans="10:13" ht="12.75" hidden="1">
      <c r="J644" s="5">
        <f t="shared" si="17"/>
        <v>0.03278647795051487</v>
      </c>
      <c r="K644" s="14">
        <f t="shared" si="16"/>
        <v>0.0328</v>
      </c>
      <c r="L644" s="17">
        <v>5.73</v>
      </c>
      <c r="M644" s="5"/>
    </row>
    <row r="645" spans="10:13" ht="12.75" hidden="1">
      <c r="J645" s="5">
        <f t="shared" si="17"/>
        <v>0.03282696178639605</v>
      </c>
      <c r="K645" s="14">
        <f t="shared" si="16"/>
        <v>0.0328</v>
      </c>
      <c r="L645" s="17">
        <v>5.74</v>
      </c>
      <c r="M645" s="5"/>
    </row>
    <row r="646" spans="10:13" ht="12.75" hidden="1">
      <c r="J646" s="5">
        <f t="shared" si="17"/>
        <v>0.032867481757134</v>
      </c>
      <c r="K646" s="14">
        <f t="shared" si="16"/>
        <v>0.0329</v>
      </c>
      <c r="L646" s="17">
        <v>5.75</v>
      </c>
      <c r="M646" s="5"/>
    </row>
    <row r="647" spans="10:13" ht="12.75" hidden="1">
      <c r="J647" s="5">
        <f t="shared" si="17"/>
        <v>0.03290803788492869</v>
      </c>
      <c r="K647" s="14">
        <f aca="true" t="shared" si="18" ref="K647:K710">ROUND(J647,4)</f>
        <v>0.0329</v>
      </c>
      <c r="L647" s="17">
        <v>5.76</v>
      </c>
      <c r="M647" s="5"/>
    </row>
    <row r="648" spans="10:13" ht="12.75" hidden="1">
      <c r="J648" s="5">
        <f t="shared" si="17"/>
        <v>0.03294863019199201</v>
      </c>
      <c r="K648" s="14">
        <f t="shared" si="18"/>
        <v>0.0329</v>
      </c>
      <c r="L648" s="17">
        <v>5.77</v>
      </c>
      <c r="M648" s="5"/>
    </row>
    <row r="649" spans="10:13" ht="12.75" hidden="1">
      <c r="J649" s="5">
        <f aca="true" t="shared" si="19" ref="J649:J712">TAN(3.14*(20+L649)/180)-((20+L649)*3.14/180)</f>
        <v>0.032989258700547586</v>
      </c>
      <c r="K649" s="14">
        <f t="shared" si="18"/>
        <v>0.033</v>
      </c>
      <c r="L649" s="17">
        <v>5.78</v>
      </c>
      <c r="M649" s="5"/>
    </row>
    <row r="650" spans="10:13" ht="12.75" hidden="1">
      <c r="J650" s="5">
        <f t="shared" si="19"/>
        <v>0.03302992343283101</v>
      </c>
      <c r="K650" s="14">
        <f t="shared" si="18"/>
        <v>0.033</v>
      </c>
      <c r="L650" s="17">
        <v>5.79</v>
      </c>
      <c r="M650" s="5"/>
    </row>
    <row r="651" spans="10:13" ht="12.75" hidden="1">
      <c r="J651" s="5">
        <f t="shared" si="19"/>
        <v>0.033070624411089766</v>
      </c>
      <c r="K651" s="14">
        <f t="shared" si="18"/>
        <v>0.0331</v>
      </c>
      <c r="L651" s="17">
        <v>5.8</v>
      </c>
      <c r="M651" s="5"/>
    </row>
    <row r="652" spans="10:13" ht="12.75" hidden="1">
      <c r="J652" s="5">
        <f t="shared" si="19"/>
        <v>0.033111361657583216</v>
      </c>
      <c r="K652" s="14">
        <f t="shared" si="18"/>
        <v>0.0331</v>
      </c>
      <c r="L652" s="17">
        <v>5.81</v>
      </c>
      <c r="M652" s="5"/>
    </row>
    <row r="653" spans="10:13" ht="12.75" hidden="1">
      <c r="J653" s="5">
        <f t="shared" si="19"/>
        <v>0.033152135194582766</v>
      </c>
      <c r="K653" s="14">
        <f t="shared" si="18"/>
        <v>0.0332</v>
      </c>
      <c r="L653" s="17">
        <v>5.82</v>
      </c>
      <c r="M653" s="5"/>
    </row>
    <row r="654" spans="10:13" ht="12.75" hidden="1">
      <c r="J654" s="5">
        <f t="shared" si="19"/>
        <v>0.03319294504437159</v>
      </c>
      <c r="K654" s="14">
        <f t="shared" si="18"/>
        <v>0.0332</v>
      </c>
      <c r="L654" s="17">
        <v>5.83</v>
      </c>
      <c r="M654" s="5"/>
    </row>
    <row r="655" spans="10:13" ht="12.75" hidden="1">
      <c r="J655" s="5">
        <f t="shared" si="19"/>
        <v>0.03323379122924486</v>
      </c>
      <c r="K655" s="14">
        <f t="shared" si="18"/>
        <v>0.0332</v>
      </c>
      <c r="L655" s="17">
        <v>5.84</v>
      </c>
      <c r="M655" s="5"/>
    </row>
    <row r="656" spans="10:13" ht="12.75" hidden="1">
      <c r="J656" s="5">
        <f t="shared" si="19"/>
        <v>0.03327467377150983</v>
      </c>
      <c r="K656" s="14">
        <f t="shared" si="18"/>
        <v>0.0333</v>
      </c>
      <c r="L656" s="17">
        <v>5.85</v>
      </c>
      <c r="M656" s="5"/>
    </row>
    <row r="657" spans="10:13" ht="12.75" hidden="1">
      <c r="J657" s="5">
        <f t="shared" si="19"/>
        <v>0.03331559269348544</v>
      </c>
      <c r="K657" s="14">
        <f t="shared" si="18"/>
        <v>0.0333</v>
      </c>
      <c r="L657" s="17">
        <v>5.86</v>
      </c>
      <c r="M657" s="5"/>
    </row>
    <row r="658" spans="10:13" ht="12.75" hidden="1">
      <c r="J658" s="5">
        <f t="shared" si="19"/>
        <v>0.033356548017502874</v>
      </c>
      <c r="K658" s="14">
        <f t="shared" si="18"/>
        <v>0.0334</v>
      </c>
      <c r="L658" s="17">
        <v>5.87</v>
      </c>
      <c r="M658" s="5"/>
    </row>
    <row r="659" spans="10:13" ht="12.75" hidden="1">
      <c r="J659" s="5">
        <f t="shared" si="19"/>
        <v>0.03339753976590515</v>
      </c>
      <c r="K659" s="14">
        <f t="shared" si="18"/>
        <v>0.0334</v>
      </c>
      <c r="L659" s="17">
        <v>5.88</v>
      </c>
      <c r="M659" s="5"/>
    </row>
    <row r="660" spans="10:13" ht="12.75" hidden="1">
      <c r="J660" s="5">
        <f t="shared" si="19"/>
        <v>0.03343856796104733</v>
      </c>
      <c r="K660" s="14">
        <f t="shared" si="18"/>
        <v>0.0334</v>
      </c>
      <c r="L660" s="17">
        <v>5.89</v>
      </c>
      <c r="M660" s="5"/>
    </row>
    <row r="661" spans="10:13" ht="12.75" hidden="1">
      <c r="J661" s="5">
        <f t="shared" si="19"/>
        <v>0.03347963262529641</v>
      </c>
      <c r="K661" s="14">
        <f t="shared" si="18"/>
        <v>0.0335</v>
      </c>
      <c r="L661" s="17">
        <v>5.9</v>
      </c>
      <c r="M661" s="5"/>
    </row>
    <row r="662" spans="10:13" ht="12.75" hidden="1">
      <c r="J662" s="5">
        <f t="shared" si="19"/>
        <v>0.033520733781031486</v>
      </c>
      <c r="K662" s="14">
        <f t="shared" si="18"/>
        <v>0.0335</v>
      </c>
      <c r="L662" s="17">
        <v>5.91</v>
      </c>
      <c r="M662" s="5"/>
    </row>
    <row r="663" spans="10:13" ht="12.75" hidden="1">
      <c r="J663" s="5">
        <f t="shared" si="19"/>
        <v>0.03356187145064371</v>
      </c>
      <c r="K663" s="14">
        <f t="shared" si="18"/>
        <v>0.0336</v>
      </c>
      <c r="L663" s="17">
        <v>5.92</v>
      </c>
      <c r="M663" s="5"/>
    </row>
    <row r="664" spans="10:13" ht="12.75" hidden="1">
      <c r="J664" s="5">
        <f t="shared" si="19"/>
        <v>0.033603045656536046</v>
      </c>
      <c r="K664" s="14">
        <f t="shared" si="18"/>
        <v>0.0336</v>
      </c>
      <c r="L664" s="17">
        <v>5.93</v>
      </c>
      <c r="M664" s="5"/>
    </row>
    <row r="665" spans="10:13" ht="12.75" hidden="1">
      <c r="J665" s="5">
        <f t="shared" si="19"/>
        <v>0.03364425642112373</v>
      </c>
      <c r="K665" s="14">
        <f t="shared" si="18"/>
        <v>0.0336</v>
      </c>
      <c r="L665" s="17">
        <v>5.94</v>
      </c>
      <c r="M665" s="5"/>
    </row>
    <row r="666" spans="10:13" ht="12.75" hidden="1">
      <c r="J666" s="5">
        <f t="shared" si="19"/>
        <v>0.03368550376683399</v>
      </c>
      <c r="K666" s="14">
        <f t="shared" si="18"/>
        <v>0.0337</v>
      </c>
      <c r="L666" s="17">
        <v>5.95</v>
      </c>
      <c r="M666" s="5"/>
    </row>
    <row r="667" spans="10:13" ht="12.75" hidden="1">
      <c r="J667" s="5">
        <f t="shared" si="19"/>
        <v>0.033726787716106044</v>
      </c>
      <c r="K667" s="14">
        <f t="shared" si="18"/>
        <v>0.0337</v>
      </c>
      <c r="L667" s="17">
        <v>5.96</v>
      </c>
      <c r="M667" s="5"/>
    </row>
    <row r="668" spans="10:13" ht="12.75" hidden="1">
      <c r="J668" s="5">
        <f t="shared" si="19"/>
        <v>0.03376810829139126</v>
      </c>
      <c r="K668" s="14">
        <f t="shared" si="18"/>
        <v>0.0338</v>
      </c>
      <c r="L668" s="17">
        <v>5.97</v>
      </c>
      <c r="M668" s="5"/>
    </row>
    <row r="669" spans="10:13" ht="12.75" hidden="1">
      <c r="J669" s="5">
        <f t="shared" si="19"/>
        <v>0.03380946551515307</v>
      </c>
      <c r="K669" s="14">
        <f t="shared" si="18"/>
        <v>0.0338</v>
      </c>
      <c r="L669" s="17">
        <v>5.98</v>
      </c>
      <c r="M669" s="5"/>
    </row>
    <row r="670" spans="10:13" ht="12.75" hidden="1">
      <c r="J670" s="5">
        <f t="shared" si="19"/>
        <v>0.033850859409866985</v>
      </c>
      <c r="K670" s="14">
        <f t="shared" si="18"/>
        <v>0.0339</v>
      </c>
      <c r="L670" s="17">
        <v>5.99</v>
      </c>
      <c r="M670" s="5"/>
    </row>
    <row r="671" spans="10:13" ht="12.75" hidden="1">
      <c r="J671" s="5">
        <f t="shared" si="19"/>
        <v>0.03389228999802063</v>
      </c>
      <c r="K671" s="14">
        <f t="shared" si="18"/>
        <v>0.0339</v>
      </c>
      <c r="L671" s="17">
        <v>6</v>
      </c>
      <c r="M671" s="5"/>
    </row>
    <row r="672" spans="10:13" ht="12.75" hidden="1">
      <c r="J672" s="5">
        <f t="shared" si="19"/>
        <v>0.03393375730211373</v>
      </c>
      <c r="K672" s="14">
        <f t="shared" si="18"/>
        <v>0.0339</v>
      </c>
      <c r="L672" s="17">
        <v>6.01</v>
      </c>
      <c r="M672" s="5"/>
    </row>
    <row r="673" spans="10:13" ht="12.75" hidden="1">
      <c r="J673" s="5">
        <f t="shared" si="19"/>
        <v>0.03397526134465817</v>
      </c>
      <c r="K673" s="14">
        <f t="shared" si="18"/>
        <v>0.034</v>
      </c>
      <c r="L673" s="17">
        <v>6.02</v>
      </c>
      <c r="M673" s="5"/>
    </row>
    <row r="674" spans="10:13" ht="12.75" hidden="1">
      <c r="J674" s="5">
        <f t="shared" si="19"/>
        <v>0.03401680214817793</v>
      </c>
      <c r="K674" s="14">
        <f t="shared" si="18"/>
        <v>0.034</v>
      </c>
      <c r="L674" s="17">
        <v>6.03</v>
      </c>
      <c r="M674" s="5"/>
    </row>
    <row r="675" spans="10:13" ht="12.75" hidden="1">
      <c r="J675" s="5">
        <f t="shared" si="19"/>
        <v>0.03405837973520914</v>
      </c>
      <c r="K675" s="14">
        <f t="shared" si="18"/>
        <v>0.0341</v>
      </c>
      <c r="L675" s="17">
        <v>6.04</v>
      </c>
      <c r="M675" s="5"/>
    </row>
    <row r="676" spans="10:13" ht="12.75" hidden="1">
      <c r="J676" s="5">
        <f t="shared" si="19"/>
        <v>0.034099994128300115</v>
      </c>
      <c r="K676" s="14">
        <f t="shared" si="18"/>
        <v>0.0341</v>
      </c>
      <c r="L676" s="17">
        <v>6.05</v>
      </c>
      <c r="M676" s="5"/>
    </row>
    <row r="677" spans="10:13" ht="12.75" hidden="1">
      <c r="J677" s="5">
        <f t="shared" si="19"/>
        <v>0.034141645350011296</v>
      </c>
      <c r="K677" s="14">
        <f t="shared" si="18"/>
        <v>0.0341</v>
      </c>
      <c r="L677" s="17">
        <v>6.06</v>
      </c>
      <c r="M677" s="5"/>
    </row>
    <row r="678" spans="10:13" ht="12.75" hidden="1">
      <c r="J678" s="5">
        <f t="shared" si="19"/>
        <v>0.03418333342291535</v>
      </c>
      <c r="K678" s="14">
        <f t="shared" si="18"/>
        <v>0.0342</v>
      </c>
      <c r="L678" s="17">
        <v>6.07</v>
      </c>
      <c r="M678" s="5"/>
    </row>
    <row r="679" spans="10:13" ht="12.75" hidden="1">
      <c r="J679" s="5">
        <f t="shared" si="19"/>
        <v>0.03422505836959705</v>
      </c>
      <c r="K679" s="14">
        <f t="shared" si="18"/>
        <v>0.0342</v>
      </c>
      <c r="L679" s="17">
        <v>6.08</v>
      </c>
      <c r="M679" s="5"/>
    </row>
    <row r="680" spans="10:13" ht="12.75" hidden="1">
      <c r="J680" s="5">
        <f t="shared" si="19"/>
        <v>0.03426682021265348</v>
      </c>
      <c r="K680" s="14">
        <f t="shared" si="18"/>
        <v>0.0343</v>
      </c>
      <c r="L680" s="17">
        <v>6.09</v>
      </c>
      <c r="M680" s="5"/>
    </row>
    <row r="681" spans="10:13" ht="12.75" hidden="1">
      <c r="J681" s="5">
        <f t="shared" si="19"/>
        <v>0.03430861897469378</v>
      </c>
      <c r="K681" s="14">
        <f t="shared" si="18"/>
        <v>0.0343</v>
      </c>
      <c r="L681" s="17">
        <v>6.1</v>
      </c>
      <c r="M681" s="5"/>
    </row>
    <row r="682" spans="10:13" ht="12.75" hidden="1">
      <c r="J682" s="5">
        <f t="shared" si="19"/>
        <v>0.03435045467833947</v>
      </c>
      <c r="K682" s="14">
        <f t="shared" si="18"/>
        <v>0.0344</v>
      </c>
      <c r="L682" s="17">
        <v>6.11</v>
      </c>
      <c r="M682" s="5"/>
    </row>
    <row r="683" spans="10:13" ht="12.75" hidden="1">
      <c r="J683" s="5">
        <f t="shared" si="19"/>
        <v>0.03439232734622416</v>
      </c>
      <c r="K683" s="14">
        <f t="shared" si="18"/>
        <v>0.0344</v>
      </c>
      <c r="L683" s="17">
        <v>6.12</v>
      </c>
      <c r="M683" s="5"/>
    </row>
    <row r="684" spans="10:13" ht="12.75" hidden="1">
      <c r="J684" s="5">
        <f t="shared" si="19"/>
        <v>0.034434237000993795</v>
      </c>
      <c r="K684" s="14">
        <f t="shared" si="18"/>
        <v>0.0344</v>
      </c>
      <c r="L684" s="17">
        <v>6.13</v>
      </c>
      <c r="M684" s="5"/>
    </row>
    <row r="685" spans="10:13" ht="12.75" hidden="1">
      <c r="J685" s="5">
        <f t="shared" si="19"/>
        <v>0.03447618366530647</v>
      </c>
      <c r="K685" s="14">
        <f t="shared" si="18"/>
        <v>0.0345</v>
      </c>
      <c r="L685" s="17">
        <v>6.14</v>
      </c>
      <c r="M685" s="5"/>
    </row>
    <row r="686" spans="10:13" ht="12.75" hidden="1">
      <c r="J686" s="5">
        <f t="shared" si="19"/>
        <v>0.03451816736183272</v>
      </c>
      <c r="K686" s="14">
        <f t="shared" si="18"/>
        <v>0.0345</v>
      </c>
      <c r="L686" s="17">
        <v>6.15</v>
      </c>
      <c r="M686" s="5"/>
    </row>
    <row r="687" spans="10:13" ht="12.75" hidden="1">
      <c r="J687" s="5">
        <f t="shared" si="19"/>
        <v>0.034560188113255064</v>
      </c>
      <c r="K687" s="14">
        <f t="shared" si="18"/>
        <v>0.0346</v>
      </c>
      <c r="L687" s="17">
        <v>6.16</v>
      </c>
      <c r="M687" s="5"/>
    </row>
    <row r="688" spans="10:13" ht="12.75" hidden="1">
      <c r="J688" s="5">
        <f t="shared" si="19"/>
        <v>0.03460224594226857</v>
      </c>
      <c r="K688" s="14">
        <f t="shared" si="18"/>
        <v>0.0346</v>
      </c>
      <c r="L688" s="17">
        <v>6.17</v>
      </c>
      <c r="M688" s="5"/>
    </row>
    <row r="689" spans="10:13" ht="12.75" hidden="1">
      <c r="J689" s="5">
        <f t="shared" si="19"/>
        <v>0.03464434087158047</v>
      </c>
      <c r="K689" s="14">
        <f t="shared" si="18"/>
        <v>0.0346</v>
      </c>
      <c r="L689" s="17">
        <v>6.18</v>
      </c>
      <c r="M689" s="5"/>
    </row>
    <row r="690" spans="10:13" ht="12.75" hidden="1">
      <c r="J690" s="5">
        <f t="shared" si="19"/>
        <v>0.03468647292391025</v>
      </c>
      <c r="K690" s="14">
        <f t="shared" si="18"/>
        <v>0.0347</v>
      </c>
      <c r="L690" s="17">
        <v>6.19</v>
      </c>
      <c r="M690" s="5"/>
    </row>
    <row r="691" spans="10:13" ht="12.75" hidden="1">
      <c r="J691" s="5">
        <f t="shared" si="19"/>
        <v>0.03472864212198984</v>
      </c>
      <c r="K691" s="14">
        <f t="shared" si="18"/>
        <v>0.0347</v>
      </c>
      <c r="L691" s="17">
        <v>6.2</v>
      </c>
      <c r="M691" s="5"/>
    </row>
    <row r="692" spans="10:13" ht="12.75" hidden="1">
      <c r="J692" s="5">
        <f t="shared" si="19"/>
        <v>0.03477084848856338</v>
      </c>
      <c r="K692" s="14">
        <f t="shared" si="18"/>
        <v>0.0348</v>
      </c>
      <c r="L692" s="17">
        <v>6.21</v>
      </c>
      <c r="M692" s="5"/>
    </row>
    <row r="693" spans="10:13" ht="12.75" hidden="1">
      <c r="J693" s="5">
        <f t="shared" si="19"/>
        <v>0.034813092046387384</v>
      </c>
      <c r="K693" s="14">
        <f t="shared" si="18"/>
        <v>0.0348</v>
      </c>
      <c r="L693" s="17">
        <v>6.22</v>
      </c>
      <c r="M693" s="5"/>
    </row>
    <row r="694" spans="10:13" ht="12.75" hidden="1">
      <c r="J694" s="5">
        <f t="shared" si="19"/>
        <v>0.034855372818230757</v>
      </c>
      <c r="K694" s="14">
        <f t="shared" si="18"/>
        <v>0.0349</v>
      </c>
      <c r="L694" s="17">
        <v>6.23</v>
      </c>
      <c r="M694" s="5"/>
    </row>
    <row r="695" spans="10:13" ht="12.75" hidden="1">
      <c r="J695" s="5">
        <f t="shared" si="19"/>
        <v>0.034897690826874606</v>
      </c>
      <c r="K695" s="14">
        <f t="shared" si="18"/>
        <v>0.0349</v>
      </c>
      <c r="L695" s="17">
        <v>6.24</v>
      </c>
      <c r="M695" s="5"/>
    </row>
    <row r="696" spans="10:13" ht="12.75" hidden="1">
      <c r="J696" s="5">
        <f t="shared" si="19"/>
        <v>0.03494004609511253</v>
      </c>
      <c r="K696" s="14">
        <f t="shared" si="18"/>
        <v>0.0349</v>
      </c>
      <c r="L696" s="17">
        <v>6.25</v>
      </c>
      <c r="M696" s="5"/>
    </row>
    <row r="697" spans="10:13" ht="12.75" hidden="1">
      <c r="J697" s="5">
        <f t="shared" si="19"/>
        <v>0.03498243864575057</v>
      </c>
      <c r="K697" s="14">
        <f t="shared" si="18"/>
        <v>0.035</v>
      </c>
      <c r="L697" s="17">
        <v>6.26</v>
      </c>
      <c r="M697" s="5"/>
    </row>
    <row r="698" spans="10:13" ht="12.75" hidden="1">
      <c r="J698" s="5">
        <f t="shared" si="19"/>
        <v>0.03502486850160691</v>
      </c>
      <c r="K698" s="14">
        <f t="shared" si="18"/>
        <v>0.035</v>
      </c>
      <c r="L698" s="17">
        <v>6.27</v>
      </c>
      <c r="M698" s="5"/>
    </row>
    <row r="699" spans="10:13" ht="12.75" hidden="1">
      <c r="J699" s="5">
        <f t="shared" si="19"/>
        <v>0.03506733568551229</v>
      </c>
      <c r="K699" s="14">
        <f t="shared" si="18"/>
        <v>0.0351</v>
      </c>
      <c r="L699" s="17">
        <v>6.28</v>
      </c>
      <c r="M699" s="5"/>
    </row>
    <row r="700" spans="10:13" ht="12.75" hidden="1">
      <c r="J700" s="5">
        <f t="shared" si="19"/>
        <v>0.03510984022030983</v>
      </c>
      <c r="K700" s="14">
        <f t="shared" si="18"/>
        <v>0.0351</v>
      </c>
      <c r="L700" s="17">
        <v>6.29</v>
      </c>
      <c r="M700" s="5"/>
    </row>
    <row r="701" spans="10:13" ht="12.75" hidden="1">
      <c r="J701" s="5">
        <f t="shared" si="19"/>
        <v>0.03515238212885513</v>
      </c>
      <c r="K701" s="14">
        <f t="shared" si="18"/>
        <v>0.0352</v>
      </c>
      <c r="L701" s="17">
        <v>6.3</v>
      </c>
      <c r="M701" s="5"/>
    </row>
    <row r="702" spans="10:13" ht="12.75" hidden="1">
      <c r="J702" s="5">
        <f t="shared" si="19"/>
        <v>0.035194961434016125</v>
      </c>
      <c r="K702" s="14">
        <f t="shared" si="18"/>
        <v>0.0352</v>
      </c>
      <c r="L702" s="17">
        <v>6.31</v>
      </c>
      <c r="M702" s="5"/>
    </row>
    <row r="703" spans="10:13" ht="12.75" hidden="1">
      <c r="J703" s="5">
        <f t="shared" si="19"/>
        <v>0.03523757815867318</v>
      </c>
      <c r="K703" s="14">
        <f t="shared" si="18"/>
        <v>0.0352</v>
      </c>
      <c r="L703" s="17">
        <v>6.32</v>
      </c>
      <c r="M703" s="5"/>
    </row>
    <row r="704" spans="10:13" ht="12.75" hidden="1">
      <c r="J704" s="5">
        <f t="shared" si="19"/>
        <v>0.03528023232571914</v>
      </c>
      <c r="K704" s="14">
        <f t="shared" si="18"/>
        <v>0.0353</v>
      </c>
      <c r="L704" s="17">
        <v>6.33</v>
      </c>
      <c r="M704" s="5"/>
    </row>
    <row r="705" spans="10:13" ht="12.75" hidden="1">
      <c r="J705" s="5">
        <f t="shared" si="19"/>
        <v>0.035322923958059305</v>
      </c>
      <c r="K705" s="14">
        <f t="shared" si="18"/>
        <v>0.0353</v>
      </c>
      <c r="L705" s="17">
        <v>6.34</v>
      </c>
      <c r="M705" s="5"/>
    </row>
    <row r="706" spans="10:13" ht="12.75" hidden="1">
      <c r="J706" s="5">
        <f t="shared" si="19"/>
        <v>0.03536565307861145</v>
      </c>
      <c r="K706" s="14">
        <f t="shared" si="18"/>
        <v>0.0354</v>
      </c>
      <c r="L706" s="17">
        <v>6.35</v>
      </c>
      <c r="M706" s="5"/>
    </row>
    <row r="707" spans="10:13" ht="12.75" hidden="1">
      <c r="J707" s="5">
        <f t="shared" si="19"/>
        <v>0.03540841971030584</v>
      </c>
      <c r="K707" s="14">
        <f t="shared" si="18"/>
        <v>0.0354</v>
      </c>
      <c r="L707" s="17">
        <v>6.36</v>
      </c>
      <c r="M707" s="5"/>
    </row>
    <row r="708" spans="10:13" ht="12.75" hidden="1">
      <c r="J708" s="5">
        <f t="shared" si="19"/>
        <v>0.03545122387608518</v>
      </c>
      <c r="K708" s="14">
        <f t="shared" si="18"/>
        <v>0.0355</v>
      </c>
      <c r="L708" s="17">
        <v>6.37</v>
      </c>
      <c r="M708" s="5"/>
    </row>
    <row r="709" spans="10:13" ht="12.75" hidden="1">
      <c r="J709" s="5">
        <f t="shared" si="19"/>
        <v>0.03549406559890472</v>
      </c>
      <c r="K709" s="14">
        <f t="shared" si="18"/>
        <v>0.0355</v>
      </c>
      <c r="L709" s="17">
        <v>6.38</v>
      </c>
      <c r="M709" s="5"/>
    </row>
    <row r="710" spans="10:13" ht="12.75" hidden="1">
      <c r="J710" s="5">
        <f t="shared" si="19"/>
        <v>0.035536944901732204</v>
      </c>
      <c r="K710" s="14">
        <f t="shared" si="18"/>
        <v>0.0355</v>
      </c>
      <c r="L710" s="17">
        <v>6.39</v>
      </c>
      <c r="M710" s="5"/>
    </row>
    <row r="711" spans="10:13" ht="12.75" hidden="1">
      <c r="J711" s="5">
        <f t="shared" si="19"/>
        <v>0.03557986180754785</v>
      </c>
      <c r="K711" s="14">
        <f aca="true" t="shared" si="20" ref="K711:K774">ROUND(J711,4)</f>
        <v>0.0356</v>
      </c>
      <c r="L711" s="17">
        <v>6.4</v>
      </c>
      <c r="M711" s="5"/>
    </row>
    <row r="712" spans="10:13" ht="12.75" hidden="1">
      <c r="J712" s="5">
        <f t="shared" si="19"/>
        <v>0.035622816339344554</v>
      </c>
      <c r="K712" s="14">
        <f t="shared" si="20"/>
        <v>0.0356</v>
      </c>
      <c r="L712" s="17">
        <v>6.41</v>
      </c>
      <c r="M712" s="5"/>
    </row>
    <row r="713" spans="10:13" ht="12.75" hidden="1">
      <c r="J713" s="5">
        <f aca="true" t="shared" si="21" ref="J713:J776">TAN(3.14*(20+L713)/180)-((20+L713)*3.14/180)</f>
        <v>0.03566580852012752</v>
      </c>
      <c r="K713" s="14">
        <f t="shared" si="20"/>
        <v>0.0357</v>
      </c>
      <c r="L713" s="17">
        <v>6.42</v>
      </c>
      <c r="M713" s="5"/>
    </row>
    <row r="714" spans="10:13" ht="12.75" hidden="1">
      <c r="J714" s="5">
        <f t="shared" si="21"/>
        <v>0.03570883837291472</v>
      </c>
      <c r="K714" s="14">
        <f t="shared" si="20"/>
        <v>0.0357</v>
      </c>
      <c r="L714" s="17">
        <v>6.43</v>
      </c>
      <c r="M714" s="5"/>
    </row>
    <row r="715" spans="10:13" ht="12.75" hidden="1">
      <c r="J715" s="5">
        <f t="shared" si="21"/>
        <v>0.03575190592073657</v>
      </c>
      <c r="K715" s="14">
        <f t="shared" si="20"/>
        <v>0.0358</v>
      </c>
      <c r="L715" s="17">
        <v>6.44</v>
      </c>
      <c r="M715" s="5"/>
    </row>
    <row r="716" spans="10:13" ht="12.75" hidden="1">
      <c r="J716" s="5">
        <f t="shared" si="21"/>
        <v>0.03579501118663608</v>
      </c>
      <c r="K716" s="14">
        <f t="shared" si="20"/>
        <v>0.0358</v>
      </c>
      <c r="L716" s="17">
        <v>6.45</v>
      </c>
      <c r="M716" s="5"/>
    </row>
    <row r="717" spans="10:13" ht="12.75" hidden="1">
      <c r="J717" s="5">
        <f t="shared" si="21"/>
        <v>0.03583815419366898</v>
      </c>
      <c r="K717" s="14">
        <f t="shared" si="20"/>
        <v>0.0358</v>
      </c>
      <c r="L717" s="17">
        <v>6.46</v>
      </c>
      <c r="M717" s="5"/>
    </row>
    <row r="718" spans="10:13" ht="12.75" hidden="1">
      <c r="J718" s="5">
        <f t="shared" si="21"/>
        <v>0.03588133496490331</v>
      </c>
      <c r="K718" s="14">
        <f t="shared" si="20"/>
        <v>0.0359</v>
      </c>
      <c r="L718" s="17">
        <v>6.47</v>
      </c>
      <c r="M718" s="5"/>
    </row>
    <row r="719" spans="10:13" ht="12.75" hidden="1">
      <c r="J719" s="5">
        <f t="shared" si="21"/>
        <v>0.03592455352342</v>
      </c>
      <c r="K719" s="14">
        <f t="shared" si="20"/>
        <v>0.0359</v>
      </c>
      <c r="L719" s="17">
        <v>6.48</v>
      </c>
      <c r="M719" s="5"/>
    </row>
    <row r="720" spans="10:13" ht="12.75" hidden="1">
      <c r="J720" s="5">
        <f t="shared" si="21"/>
        <v>0.03596780989231241</v>
      </c>
      <c r="K720" s="14">
        <f t="shared" si="20"/>
        <v>0.036</v>
      </c>
      <c r="L720" s="17">
        <v>6.49</v>
      </c>
      <c r="M720" s="5"/>
    </row>
    <row r="721" spans="10:13" ht="12.75" hidden="1">
      <c r="J721" s="5">
        <f t="shared" si="21"/>
        <v>0.03601110409468661</v>
      </c>
      <c r="K721" s="14">
        <f t="shared" si="20"/>
        <v>0.036</v>
      </c>
      <c r="L721" s="17">
        <v>6.5</v>
      </c>
      <c r="M721" s="5"/>
    </row>
    <row r="722" spans="10:13" ht="12.75" hidden="1">
      <c r="J722" s="5">
        <f t="shared" si="21"/>
        <v>0.03605443615366127</v>
      </c>
      <c r="K722" s="14">
        <f t="shared" si="20"/>
        <v>0.0361</v>
      </c>
      <c r="L722" s="17">
        <v>6.51</v>
      </c>
      <c r="M722" s="5"/>
    </row>
    <row r="723" spans="10:13" ht="12.75" hidden="1">
      <c r="J723" s="5">
        <f t="shared" si="21"/>
        <v>0.036097806092367735</v>
      </c>
      <c r="K723" s="14">
        <f t="shared" si="20"/>
        <v>0.0361</v>
      </c>
      <c r="L723" s="17">
        <v>6.52</v>
      </c>
      <c r="M723" s="5"/>
    </row>
    <row r="724" spans="10:13" ht="12.75" hidden="1">
      <c r="J724" s="5">
        <f t="shared" si="21"/>
        <v>0.03614121393395009</v>
      </c>
      <c r="K724" s="14">
        <f t="shared" si="20"/>
        <v>0.0361</v>
      </c>
      <c r="L724" s="17">
        <v>6.53</v>
      </c>
      <c r="M724" s="5"/>
    </row>
    <row r="725" spans="10:13" ht="12.75" hidden="1">
      <c r="J725" s="5">
        <f t="shared" si="21"/>
        <v>0.03618465970156487</v>
      </c>
      <c r="K725" s="14">
        <f t="shared" si="20"/>
        <v>0.0362</v>
      </c>
      <c r="L725" s="17">
        <v>6.54</v>
      </c>
      <c r="M725" s="5"/>
    </row>
    <row r="726" spans="10:13" ht="12.75" hidden="1">
      <c r="J726" s="5">
        <f t="shared" si="21"/>
        <v>0.03622814341838154</v>
      </c>
      <c r="K726" s="14">
        <f t="shared" si="20"/>
        <v>0.0362</v>
      </c>
      <c r="L726" s="17">
        <v>6.55</v>
      </c>
      <c r="M726" s="5"/>
    </row>
    <row r="727" spans="10:13" ht="12.75" hidden="1">
      <c r="J727" s="5">
        <f t="shared" si="21"/>
        <v>0.03627166510758206</v>
      </c>
      <c r="K727" s="14">
        <f t="shared" si="20"/>
        <v>0.0363</v>
      </c>
      <c r="L727" s="17">
        <v>6.56</v>
      </c>
      <c r="M727" s="5"/>
    </row>
    <row r="728" spans="10:13" ht="12.75" hidden="1">
      <c r="J728" s="5">
        <f t="shared" si="21"/>
        <v>0.03631522479236121</v>
      </c>
      <c r="K728" s="14">
        <f t="shared" si="20"/>
        <v>0.0363</v>
      </c>
      <c r="L728" s="17">
        <v>6.57</v>
      </c>
      <c r="M728" s="5"/>
    </row>
    <row r="729" spans="10:13" ht="12.75" hidden="1">
      <c r="J729" s="5">
        <f t="shared" si="21"/>
        <v>0.03635882249592637</v>
      </c>
      <c r="K729" s="14">
        <f t="shared" si="20"/>
        <v>0.0364</v>
      </c>
      <c r="L729" s="17">
        <v>6.58</v>
      </c>
      <c r="M729" s="5"/>
    </row>
    <row r="730" spans="10:13" ht="12.75" hidden="1">
      <c r="J730" s="5">
        <f t="shared" si="21"/>
        <v>0.036402458241497904</v>
      </c>
      <c r="K730" s="14">
        <f t="shared" si="20"/>
        <v>0.0364</v>
      </c>
      <c r="L730" s="17">
        <v>6.59</v>
      </c>
      <c r="M730" s="5"/>
    </row>
    <row r="731" spans="10:13" ht="12.75" hidden="1">
      <c r="J731" s="5">
        <f t="shared" si="21"/>
        <v>0.03644613205230851</v>
      </c>
      <c r="K731" s="14">
        <f t="shared" si="20"/>
        <v>0.0364</v>
      </c>
      <c r="L731" s="17">
        <v>6.6</v>
      </c>
      <c r="M731" s="5"/>
    </row>
    <row r="732" spans="10:13" ht="12.75" hidden="1">
      <c r="J732" s="5">
        <f t="shared" si="21"/>
        <v>0.03648984395160404</v>
      </c>
      <c r="K732" s="14">
        <f t="shared" si="20"/>
        <v>0.0365</v>
      </c>
      <c r="L732" s="17">
        <v>6.61</v>
      </c>
      <c r="M732" s="5"/>
    </row>
    <row r="733" spans="10:13" ht="12.75" hidden="1">
      <c r="J733" s="5">
        <f t="shared" si="21"/>
        <v>0.036533593962642774</v>
      </c>
      <c r="K733" s="14">
        <f t="shared" si="20"/>
        <v>0.0365</v>
      </c>
      <c r="L733" s="17">
        <v>6.62</v>
      </c>
      <c r="M733" s="5"/>
    </row>
    <row r="734" spans="10:13" ht="12.75" hidden="1">
      <c r="J734" s="5">
        <f t="shared" si="21"/>
        <v>0.03657738210869588</v>
      </c>
      <c r="K734" s="14">
        <f t="shared" si="20"/>
        <v>0.0366</v>
      </c>
      <c r="L734" s="17">
        <v>6.63</v>
      </c>
      <c r="M734" s="5"/>
    </row>
    <row r="735" spans="10:13" ht="12.75" hidden="1">
      <c r="J735" s="5">
        <f t="shared" si="21"/>
        <v>0.03662120841304739</v>
      </c>
      <c r="K735" s="14">
        <f t="shared" si="20"/>
        <v>0.0366</v>
      </c>
      <c r="L735" s="17">
        <v>6.64</v>
      </c>
      <c r="M735" s="5"/>
    </row>
    <row r="736" spans="10:13" ht="12.75" hidden="1">
      <c r="J736" s="5">
        <f t="shared" si="21"/>
        <v>0.03666507289899407</v>
      </c>
      <c r="K736" s="14">
        <f t="shared" si="20"/>
        <v>0.0367</v>
      </c>
      <c r="L736" s="17">
        <v>6.65</v>
      </c>
      <c r="M736" s="5"/>
    </row>
    <row r="737" spans="10:13" ht="12.75" hidden="1">
      <c r="J737" s="5">
        <f t="shared" si="21"/>
        <v>0.03670897558984548</v>
      </c>
      <c r="K737" s="14">
        <f t="shared" si="20"/>
        <v>0.0367</v>
      </c>
      <c r="L737" s="17">
        <v>6.66</v>
      </c>
      <c r="M737" s="5"/>
    </row>
    <row r="738" spans="10:13" ht="12.75" hidden="1">
      <c r="J738" s="5">
        <f t="shared" si="21"/>
        <v>0.03675291650892393</v>
      </c>
      <c r="K738" s="14">
        <f t="shared" si="20"/>
        <v>0.0368</v>
      </c>
      <c r="L738" s="17">
        <v>6.67</v>
      </c>
      <c r="M738" s="5"/>
    </row>
    <row r="739" spans="10:13" ht="12.75" hidden="1">
      <c r="J739" s="5">
        <f t="shared" si="21"/>
        <v>0.03679689567956451</v>
      </c>
      <c r="K739" s="14">
        <f t="shared" si="20"/>
        <v>0.0368</v>
      </c>
      <c r="L739" s="17">
        <v>6.68</v>
      </c>
      <c r="M739" s="5"/>
    </row>
    <row r="740" spans="10:13" ht="12.75" hidden="1">
      <c r="J740" s="5">
        <f t="shared" si="21"/>
        <v>0.03684091312511545</v>
      </c>
      <c r="K740" s="14">
        <f t="shared" si="20"/>
        <v>0.0368</v>
      </c>
      <c r="L740" s="17">
        <v>6.69</v>
      </c>
      <c r="M740" s="5"/>
    </row>
    <row r="741" spans="10:13" ht="12.75" hidden="1">
      <c r="J741" s="5">
        <f t="shared" si="21"/>
        <v>0.036884968868937495</v>
      </c>
      <c r="K741" s="14">
        <f t="shared" si="20"/>
        <v>0.0369</v>
      </c>
      <c r="L741" s="17">
        <v>6.7</v>
      </c>
      <c r="M741" s="5"/>
    </row>
    <row r="742" spans="10:13" ht="12.75" hidden="1">
      <c r="J742" s="5">
        <f t="shared" si="21"/>
        <v>0.03692906293440429</v>
      </c>
      <c r="K742" s="14">
        <f t="shared" si="20"/>
        <v>0.0369</v>
      </c>
      <c r="L742" s="17">
        <v>6.71</v>
      </c>
      <c r="M742" s="5"/>
    </row>
    <row r="743" spans="10:13" ht="12.75" hidden="1">
      <c r="J743" s="5">
        <f t="shared" si="21"/>
        <v>0.036973195344902454</v>
      </c>
      <c r="K743" s="14">
        <f t="shared" si="20"/>
        <v>0.037</v>
      </c>
      <c r="L743" s="17">
        <v>6.72</v>
      </c>
      <c r="M743" s="5"/>
    </row>
    <row r="744" spans="10:13" ht="12.75" hidden="1">
      <c r="J744" s="5">
        <f t="shared" si="21"/>
        <v>0.0370173661238315</v>
      </c>
      <c r="K744" s="14">
        <f t="shared" si="20"/>
        <v>0.037</v>
      </c>
      <c r="L744" s="17">
        <v>6.73</v>
      </c>
      <c r="M744" s="5"/>
    </row>
    <row r="745" spans="10:13" ht="12.75" hidden="1">
      <c r="J745" s="5">
        <f t="shared" si="21"/>
        <v>0.03706157529460369</v>
      </c>
      <c r="K745" s="14">
        <f t="shared" si="20"/>
        <v>0.0371</v>
      </c>
      <c r="L745" s="17">
        <v>6.74</v>
      </c>
      <c r="M745" s="5"/>
    </row>
    <row r="746" spans="10:13" ht="12.75" hidden="1">
      <c r="J746" s="5">
        <f t="shared" si="21"/>
        <v>0.037105822880644346</v>
      </c>
      <c r="K746" s="14">
        <f t="shared" si="20"/>
        <v>0.0371</v>
      </c>
      <c r="L746" s="17">
        <v>6.75</v>
      </c>
      <c r="M746" s="5"/>
    </row>
    <row r="747" spans="10:13" ht="12.75" hidden="1">
      <c r="J747" s="5">
        <f t="shared" si="21"/>
        <v>0.0371501089053915</v>
      </c>
      <c r="K747" s="14">
        <f t="shared" si="20"/>
        <v>0.0372</v>
      </c>
      <c r="L747" s="17">
        <v>6.76</v>
      </c>
      <c r="M747" s="5"/>
    </row>
    <row r="748" spans="10:13" ht="12.75" hidden="1">
      <c r="J748" s="5">
        <f t="shared" si="21"/>
        <v>0.03719443339229622</v>
      </c>
      <c r="K748" s="14">
        <f t="shared" si="20"/>
        <v>0.0372</v>
      </c>
      <c r="L748" s="17">
        <v>6.77</v>
      </c>
      <c r="M748" s="5"/>
    </row>
    <row r="749" spans="10:13" ht="12.75" hidden="1">
      <c r="J749" s="5">
        <f t="shared" si="21"/>
        <v>0.037238796364822635</v>
      </c>
      <c r="K749" s="14">
        <f t="shared" si="20"/>
        <v>0.0372</v>
      </c>
      <c r="L749" s="17">
        <v>6.78</v>
      </c>
      <c r="M749" s="5"/>
    </row>
    <row r="750" spans="10:13" ht="12.75" hidden="1">
      <c r="J750" s="5">
        <f t="shared" si="21"/>
        <v>0.037283197846447624</v>
      </c>
      <c r="K750" s="14">
        <f t="shared" si="20"/>
        <v>0.0373</v>
      </c>
      <c r="L750" s="17">
        <v>6.79</v>
      </c>
      <c r="M750" s="5"/>
    </row>
    <row r="751" spans="10:13" ht="12.75" hidden="1">
      <c r="J751" s="5">
        <f t="shared" si="21"/>
        <v>0.03732763786066107</v>
      </c>
      <c r="K751" s="14">
        <f t="shared" si="20"/>
        <v>0.0373</v>
      </c>
      <c r="L751" s="17">
        <v>6.8</v>
      </c>
      <c r="M751" s="5"/>
    </row>
    <row r="752" spans="10:13" ht="12.75" hidden="1">
      <c r="J752" s="5">
        <f t="shared" si="21"/>
        <v>0.03737211643096572</v>
      </c>
      <c r="K752" s="14">
        <f t="shared" si="20"/>
        <v>0.0374</v>
      </c>
      <c r="L752" s="17">
        <v>6.81</v>
      </c>
      <c r="M752" s="5"/>
    </row>
    <row r="753" spans="10:13" ht="12.75" hidden="1">
      <c r="J753" s="5">
        <f t="shared" si="21"/>
        <v>0.037416633580877545</v>
      </c>
      <c r="K753" s="14">
        <f t="shared" si="20"/>
        <v>0.0374</v>
      </c>
      <c r="L753" s="17">
        <v>6.82</v>
      </c>
      <c r="M753" s="5"/>
    </row>
    <row r="754" spans="10:13" ht="12.75" hidden="1">
      <c r="J754" s="5">
        <f t="shared" si="21"/>
        <v>0.03746118933392534</v>
      </c>
      <c r="K754" s="14">
        <f t="shared" si="20"/>
        <v>0.0375</v>
      </c>
      <c r="L754" s="17">
        <v>6.83</v>
      </c>
      <c r="M754" s="5"/>
    </row>
    <row r="755" spans="10:13" ht="12.75" hidden="1">
      <c r="J755" s="5">
        <f t="shared" si="21"/>
        <v>0.03750578371365093</v>
      </c>
      <c r="K755" s="14">
        <f t="shared" si="20"/>
        <v>0.0375</v>
      </c>
      <c r="L755" s="17">
        <v>6.84</v>
      </c>
      <c r="M755" s="5"/>
    </row>
    <row r="756" spans="10:13" ht="12.75" hidden="1">
      <c r="J756" s="5">
        <f t="shared" si="21"/>
        <v>0.03755041674360893</v>
      </c>
      <c r="K756" s="14">
        <f t="shared" si="20"/>
        <v>0.0376</v>
      </c>
      <c r="L756" s="17">
        <v>6.85</v>
      </c>
      <c r="M756" s="5"/>
    </row>
    <row r="757" spans="10:13" ht="12.75" hidden="1">
      <c r="J757" s="5">
        <f t="shared" si="21"/>
        <v>0.03759508844736742</v>
      </c>
      <c r="K757" s="14">
        <f t="shared" si="20"/>
        <v>0.0376</v>
      </c>
      <c r="L757" s="17">
        <v>6.86</v>
      </c>
      <c r="M757" s="5"/>
    </row>
    <row r="758" spans="10:13" ht="12.75" hidden="1">
      <c r="J758" s="5">
        <f t="shared" si="21"/>
        <v>0.03763979884850727</v>
      </c>
      <c r="K758" s="14">
        <f t="shared" si="20"/>
        <v>0.0376</v>
      </c>
      <c r="L758" s="17">
        <v>6.87</v>
      </c>
      <c r="M758" s="5"/>
    </row>
    <row r="759" spans="10:13" ht="12.75" hidden="1">
      <c r="J759" s="5">
        <f t="shared" si="21"/>
        <v>0.037684547970622095</v>
      </c>
      <c r="K759" s="14">
        <f t="shared" si="20"/>
        <v>0.0377</v>
      </c>
      <c r="L759" s="17">
        <v>6.88</v>
      </c>
      <c r="M759" s="5"/>
    </row>
    <row r="760" spans="10:13" ht="12.75" hidden="1">
      <c r="J760" s="5">
        <f t="shared" si="21"/>
        <v>0.037729335837319244</v>
      </c>
      <c r="K760" s="14">
        <f t="shared" si="20"/>
        <v>0.0377</v>
      </c>
      <c r="L760" s="17">
        <v>6.89</v>
      </c>
      <c r="M760" s="5"/>
    </row>
    <row r="761" spans="10:13" ht="12.75" hidden="1">
      <c r="J761" s="5">
        <f t="shared" si="21"/>
        <v>0.03777416247221843</v>
      </c>
      <c r="K761" s="14">
        <f t="shared" si="20"/>
        <v>0.0378</v>
      </c>
      <c r="L761" s="17">
        <v>6.9</v>
      </c>
      <c r="M761" s="5"/>
    </row>
    <row r="762" spans="10:13" ht="12.75" hidden="1">
      <c r="J762" s="5">
        <f t="shared" si="21"/>
        <v>0.03781902789895297</v>
      </c>
      <c r="K762" s="14">
        <f t="shared" si="20"/>
        <v>0.0378</v>
      </c>
      <c r="L762" s="17">
        <v>6.91</v>
      </c>
      <c r="M762" s="5"/>
    </row>
    <row r="763" spans="10:13" ht="12.75" hidden="1">
      <c r="J763" s="5">
        <f t="shared" si="21"/>
        <v>0.0378639321411689</v>
      </c>
      <c r="K763" s="14">
        <f t="shared" si="20"/>
        <v>0.0379</v>
      </c>
      <c r="L763" s="17">
        <v>6.92</v>
      </c>
      <c r="M763" s="5"/>
    </row>
    <row r="764" spans="10:13" ht="12.75" hidden="1">
      <c r="J764" s="5">
        <f t="shared" si="21"/>
        <v>0.03790887522252556</v>
      </c>
      <c r="K764" s="14">
        <f t="shared" si="20"/>
        <v>0.0379</v>
      </c>
      <c r="L764" s="17">
        <v>6.93</v>
      </c>
      <c r="M764" s="5"/>
    </row>
    <row r="765" spans="10:13" ht="12.75" hidden="1">
      <c r="J765" s="5">
        <f t="shared" si="21"/>
        <v>0.03795385716669536</v>
      </c>
      <c r="K765" s="14">
        <f t="shared" si="20"/>
        <v>0.038</v>
      </c>
      <c r="L765" s="17">
        <v>6.94</v>
      </c>
      <c r="M765" s="5"/>
    </row>
    <row r="766" spans="10:13" ht="12.75" hidden="1">
      <c r="J766" s="5">
        <f t="shared" si="21"/>
        <v>0.03799887799736379</v>
      </c>
      <c r="K766" s="14">
        <f t="shared" si="20"/>
        <v>0.038</v>
      </c>
      <c r="L766" s="17">
        <v>6.95</v>
      </c>
      <c r="M766" s="5"/>
    </row>
    <row r="767" spans="10:13" ht="12.75" hidden="1">
      <c r="J767" s="5">
        <f t="shared" si="21"/>
        <v>0.03804393773822945</v>
      </c>
      <c r="K767" s="14">
        <f t="shared" si="20"/>
        <v>0.038</v>
      </c>
      <c r="L767" s="17">
        <v>6.96</v>
      </c>
      <c r="M767" s="5"/>
    </row>
    <row r="768" spans="10:13" ht="12.75" hidden="1">
      <c r="J768" s="5">
        <f t="shared" si="21"/>
        <v>0.038089036413004096</v>
      </c>
      <c r="K768" s="14">
        <f t="shared" si="20"/>
        <v>0.0381</v>
      </c>
      <c r="L768" s="17">
        <v>6.97</v>
      </c>
      <c r="M768" s="5"/>
    </row>
    <row r="769" spans="10:13" ht="12.75" hidden="1">
      <c r="J769" s="5">
        <f t="shared" si="21"/>
        <v>0.03813417404541286</v>
      </c>
      <c r="K769" s="14">
        <f t="shared" si="20"/>
        <v>0.0381</v>
      </c>
      <c r="L769" s="17">
        <v>6.98</v>
      </c>
      <c r="M769" s="5"/>
    </row>
    <row r="770" spans="10:13" ht="12.75" hidden="1">
      <c r="J770" s="5">
        <f t="shared" si="21"/>
        <v>0.038179350659193534</v>
      </c>
      <c r="K770" s="14">
        <f t="shared" si="20"/>
        <v>0.0382</v>
      </c>
      <c r="L770" s="17">
        <v>6.99</v>
      </c>
      <c r="M770" s="5"/>
    </row>
    <row r="771" spans="10:13" ht="12.75" hidden="1">
      <c r="J771" s="5">
        <f t="shared" si="21"/>
        <v>0.038224566278097616</v>
      </c>
      <c r="K771" s="14">
        <f t="shared" si="20"/>
        <v>0.0382</v>
      </c>
      <c r="L771" s="17">
        <v>7</v>
      </c>
      <c r="M771" s="5"/>
    </row>
    <row r="772" spans="10:13" ht="12.75" hidden="1">
      <c r="J772" s="5">
        <f t="shared" si="21"/>
        <v>0.03826982092588932</v>
      </c>
      <c r="K772" s="14">
        <f t="shared" si="20"/>
        <v>0.0383</v>
      </c>
      <c r="L772" s="17">
        <v>7.01</v>
      </c>
      <c r="M772" s="5"/>
    </row>
    <row r="773" spans="10:13" ht="12.75" hidden="1">
      <c r="J773" s="5">
        <f t="shared" si="21"/>
        <v>0.03831511462634657</v>
      </c>
      <c r="K773" s="14">
        <f t="shared" si="20"/>
        <v>0.0383</v>
      </c>
      <c r="L773" s="17">
        <v>7.02</v>
      </c>
      <c r="M773" s="5"/>
    </row>
    <row r="774" spans="10:13" ht="12.75" hidden="1">
      <c r="J774" s="5">
        <f t="shared" si="21"/>
        <v>0.03836044740326011</v>
      </c>
      <c r="K774" s="14">
        <f t="shared" si="20"/>
        <v>0.0384</v>
      </c>
      <c r="L774" s="17">
        <v>7.03</v>
      </c>
      <c r="M774" s="5"/>
    </row>
    <row r="775" spans="10:13" ht="12.75" hidden="1">
      <c r="J775" s="5">
        <f t="shared" si="21"/>
        <v>0.03840581928043402</v>
      </c>
      <c r="K775" s="14">
        <f aca="true" t="shared" si="22" ref="K775:K838">ROUND(J775,4)</f>
        <v>0.0384</v>
      </c>
      <c r="L775" s="17">
        <v>7.04</v>
      </c>
      <c r="M775" s="5"/>
    </row>
    <row r="776" spans="10:13" ht="12.75" hidden="1">
      <c r="J776" s="5">
        <f t="shared" si="21"/>
        <v>0.03845123028168568</v>
      </c>
      <c r="K776" s="14">
        <f t="shared" si="22"/>
        <v>0.0385</v>
      </c>
      <c r="L776" s="17">
        <v>7.05</v>
      </c>
      <c r="M776" s="5"/>
    </row>
    <row r="777" spans="10:13" ht="12.75" hidden="1">
      <c r="J777" s="5">
        <f aca="true" t="shared" si="23" ref="J777:J840">TAN(3.14*(20+L777)/180)-((20+L777)*3.14/180)</f>
        <v>0.038496680430845476</v>
      </c>
      <c r="K777" s="14">
        <f t="shared" si="22"/>
        <v>0.0385</v>
      </c>
      <c r="L777" s="17">
        <v>7.06</v>
      </c>
      <c r="M777" s="5"/>
    </row>
    <row r="778" spans="10:13" ht="12.75" hidden="1">
      <c r="J778" s="5">
        <f t="shared" si="23"/>
        <v>0.03854216975175734</v>
      </c>
      <c r="K778" s="14">
        <f t="shared" si="22"/>
        <v>0.0385</v>
      </c>
      <c r="L778" s="17">
        <v>7.07</v>
      </c>
      <c r="M778" s="5"/>
    </row>
    <row r="779" spans="10:13" ht="12.75" hidden="1">
      <c r="J779" s="5">
        <f t="shared" si="23"/>
        <v>0.03858769826827824</v>
      </c>
      <c r="K779" s="14">
        <f t="shared" si="22"/>
        <v>0.0386</v>
      </c>
      <c r="L779" s="17">
        <v>7.08</v>
      </c>
      <c r="M779" s="5"/>
    </row>
    <row r="780" spans="10:13" ht="12.75" hidden="1">
      <c r="J780" s="5">
        <f t="shared" si="23"/>
        <v>0.03863326600427874</v>
      </c>
      <c r="K780" s="14">
        <f t="shared" si="22"/>
        <v>0.0386</v>
      </c>
      <c r="L780" s="17">
        <v>7.09</v>
      </c>
      <c r="M780" s="5"/>
    </row>
    <row r="781" spans="10:13" ht="12.75" hidden="1">
      <c r="J781" s="5">
        <f t="shared" si="23"/>
        <v>0.0386788729836422</v>
      </c>
      <c r="K781" s="14">
        <f t="shared" si="22"/>
        <v>0.0387</v>
      </c>
      <c r="L781" s="17">
        <v>7.1</v>
      </c>
      <c r="M781" s="5"/>
    </row>
    <row r="782" spans="10:13" ht="12.75" hidden="1">
      <c r="J782" s="5">
        <f t="shared" si="23"/>
        <v>0.038724519230265764</v>
      </c>
      <c r="K782" s="14">
        <f t="shared" si="22"/>
        <v>0.0387</v>
      </c>
      <c r="L782" s="17">
        <v>7.11</v>
      </c>
      <c r="M782" s="5"/>
    </row>
    <row r="783" spans="10:13" ht="12.75" hidden="1">
      <c r="J783" s="5">
        <f t="shared" si="23"/>
        <v>0.03877020476805959</v>
      </c>
      <c r="K783" s="14">
        <f t="shared" si="22"/>
        <v>0.0388</v>
      </c>
      <c r="L783" s="17">
        <v>7.12</v>
      </c>
      <c r="M783" s="5"/>
    </row>
    <row r="784" spans="10:13" ht="12.75" hidden="1">
      <c r="J784" s="5">
        <f t="shared" si="23"/>
        <v>0.038815929620947154</v>
      </c>
      <c r="K784" s="14">
        <f t="shared" si="22"/>
        <v>0.0388</v>
      </c>
      <c r="L784" s="17">
        <v>7.13</v>
      </c>
      <c r="M784" s="5"/>
    </row>
    <row r="785" spans="10:13" ht="12.75" hidden="1">
      <c r="J785" s="5">
        <f t="shared" si="23"/>
        <v>0.03886169381286553</v>
      </c>
      <c r="K785" s="14">
        <f t="shared" si="22"/>
        <v>0.0389</v>
      </c>
      <c r="L785" s="17">
        <v>7.14</v>
      </c>
      <c r="M785" s="5"/>
    </row>
    <row r="786" spans="10:13" ht="12.75" hidden="1">
      <c r="J786" s="5">
        <f t="shared" si="23"/>
        <v>0.03890749736776489</v>
      </c>
      <c r="K786" s="14">
        <f t="shared" si="22"/>
        <v>0.0389</v>
      </c>
      <c r="L786" s="17">
        <v>7.15</v>
      </c>
      <c r="M786" s="5"/>
    </row>
    <row r="787" spans="10:13" ht="12.75" hidden="1">
      <c r="J787" s="5">
        <f t="shared" si="23"/>
        <v>0.03895334030960884</v>
      </c>
      <c r="K787" s="14">
        <f t="shared" si="22"/>
        <v>0.039</v>
      </c>
      <c r="L787" s="17">
        <v>7.16</v>
      </c>
      <c r="M787" s="5"/>
    </row>
    <row r="788" spans="10:13" ht="12.75" hidden="1">
      <c r="J788" s="5">
        <f t="shared" si="23"/>
        <v>0.03899922266237421</v>
      </c>
      <c r="K788" s="14">
        <f t="shared" si="22"/>
        <v>0.039</v>
      </c>
      <c r="L788" s="17">
        <v>7.17</v>
      </c>
      <c r="M788" s="5"/>
    </row>
    <row r="789" spans="10:13" ht="12.75" hidden="1">
      <c r="J789" s="5">
        <f t="shared" si="23"/>
        <v>0.03904514445005147</v>
      </c>
      <c r="K789" s="14">
        <f t="shared" si="22"/>
        <v>0.039</v>
      </c>
      <c r="L789" s="17">
        <v>7.18</v>
      </c>
      <c r="M789" s="5"/>
    </row>
    <row r="790" spans="10:13" ht="12.75" hidden="1">
      <c r="J790" s="5">
        <f t="shared" si="23"/>
        <v>0.039091105696644424</v>
      </c>
      <c r="K790" s="14">
        <f t="shared" si="22"/>
        <v>0.0391</v>
      </c>
      <c r="L790" s="17">
        <v>7.19</v>
      </c>
      <c r="M790" s="5"/>
    </row>
    <row r="791" spans="10:13" ht="12.75" hidden="1">
      <c r="J791" s="5">
        <f t="shared" si="23"/>
        <v>0.03913710642617002</v>
      </c>
      <c r="K791" s="14">
        <f t="shared" si="22"/>
        <v>0.0391</v>
      </c>
      <c r="L791" s="17">
        <v>7.2</v>
      </c>
      <c r="M791" s="5"/>
    </row>
    <row r="792" spans="10:13" ht="12.75" hidden="1">
      <c r="J792" s="5">
        <f t="shared" si="23"/>
        <v>0.03918314666265893</v>
      </c>
      <c r="K792" s="14">
        <f t="shared" si="22"/>
        <v>0.0392</v>
      </c>
      <c r="L792" s="17">
        <v>7.21</v>
      </c>
      <c r="M792" s="5"/>
    </row>
    <row r="793" spans="10:13" ht="12.75" hidden="1">
      <c r="J793" s="5">
        <f t="shared" si="23"/>
        <v>0.039229226430155084</v>
      </c>
      <c r="K793" s="14">
        <f t="shared" si="22"/>
        <v>0.0392</v>
      </c>
      <c r="L793" s="17">
        <v>7.22</v>
      </c>
      <c r="M793" s="5"/>
    </row>
    <row r="794" spans="10:13" ht="12.75" hidden="1">
      <c r="J794" s="5">
        <f t="shared" si="23"/>
        <v>0.03927534575271591</v>
      </c>
      <c r="K794" s="14">
        <f t="shared" si="22"/>
        <v>0.0393</v>
      </c>
      <c r="L794" s="17">
        <v>7.23</v>
      </c>
      <c r="M794" s="5"/>
    </row>
    <row r="795" spans="10:13" ht="12.75" hidden="1">
      <c r="J795" s="5">
        <f t="shared" si="23"/>
        <v>0.03932150465441214</v>
      </c>
      <c r="K795" s="14">
        <f t="shared" si="22"/>
        <v>0.0393</v>
      </c>
      <c r="L795" s="17">
        <v>7.24</v>
      </c>
      <c r="M795" s="5"/>
    </row>
    <row r="796" spans="10:13" ht="12.75" hidden="1">
      <c r="J796" s="5">
        <f t="shared" si="23"/>
        <v>0.03936770315932825</v>
      </c>
      <c r="K796" s="14">
        <f t="shared" si="22"/>
        <v>0.0394</v>
      </c>
      <c r="L796" s="17">
        <v>7.25</v>
      </c>
      <c r="M796" s="5"/>
    </row>
    <row r="797" spans="10:13" ht="12.75" hidden="1">
      <c r="J797" s="5">
        <f t="shared" si="23"/>
        <v>0.039413941291562005</v>
      </c>
      <c r="K797" s="14">
        <f t="shared" si="22"/>
        <v>0.0394</v>
      </c>
      <c r="L797" s="17">
        <v>7.26</v>
      </c>
      <c r="M797" s="5"/>
    </row>
    <row r="798" spans="10:13" ht="12.75" hidden="1">
      <c r="J798" s="5">
        <f t="shared" si="23"/>
        <v>0.03946021907522451</v>
      </c>
      <c r="K798" s="14">
        <f t="shared" si="22"/>
        <v>0.0395</v>
      </c>
      <c r="L798" s="17">
        <v>7.27</v>
      </c>
      <c r="M798" s="5"/>
    </row>
    <row r="799" spans="10:13" ht="12.75" hidden="1">
      <c r="J799" s="5">
        <f t="shared" si="23"/>
        <v>0.03950653653444064</v>
      </c>
      <c r="K799" s="14">
        <f t="shared" si="22"/>
        <v>0.0395</v>
      </c>
      <c r="L799" s="17">
        <v>7.28</v>
      </c>
      <c r="M799" s="5"/>
    </row>
    <row r="800" spans="10:13" ht="12.75" hidden="1">
      <c r="J800" s="5">
        <f t="shared" si="23"/>
        <v>0.03955289369334858</v>
      </c>
      <c r="K800" s="14">
        <f t="shared" si="22"/>
        <v>0.0396</v>
      </c>
      <c r="L800" s="17">
        <v>7.29</v>
      </c>
      <c r="M800" s="5"/>
    </row>
    <row r="801" spans="10:13" ht="12.75" hidden="1">
      <c r="J801" s="5">
        <f t="shared" si="23"/>
        <v>0.03959929057610012</v>
      </c>
      <c r="K801" s="14">
        <f t="shared" si="22"/>
        <v>0.0396</v>
      </c>
      <c r="L801" s="17">
        <v>7.3</v>
      </c>
      <c r="M801" s="5"/>
    </row>
    <row r="802" spans="10:13" ht="12.75" hidden="1">
      <c r="J802" s="5">
        <f t="shared" si="23"/>
        <v>0.03964572720686055</v>
      </c>
      <c r="K802" s="14">
        <f t="shared" si="22"/>
        <v>0.0396</v>
      </c>
      <c r="L802" s="17">
        <v>7.31</v>
      </c>
      <c r="M802" s="5"/>
    </row>
    <row r="803" spans="10:13" ht="12.75" hidden="1">
      <c r="J803" s="5">
        <f t="shared" si="23"/>
        <v>0.03969220360980885</v>
      </c>
      <c r="K803" s="14">
        <f t="shared" si="22"/>
        <v>0.0397</v>
      </c>
      <c r="L803" s="17">
        <v>7.32</v>
      </c>
      <c r="M803" s="5"/>
    </row>
    <row r="804" spans="10:13" ht="12.75" hidden="1">
      <c r="J804" s="5">
        <f t="shared" si="23"/>
        <v>0.03973871980913718</v>
      </c>
      <c r="K804" s="14">
        <f t="shared" si="22"/>
        <v>0.0397</v>
      </c>
      <c r="L804" s="17">
        <v>7.33</v>
      </c>
      <c r="M804" s="5"/>
    </row>
    <row r="805" spans="10:13" ht="12.75" hidden="1">
      <c r="J805" s="5">
        <f t="shared" si="23"/>
        <v>0.03978527582905167</v>
      </c>
      <c r="K805" s="14">
        <f t="shared" si="22"/>
        <v>0.0398</v>
      </c>
      <c r="L805" s="17">
        <v>7.34</v>
      </c>
      <c r="M805" s="5"/>
    </row>
    <row r="806" spans="10:13" ht="12.75" hidden="1">
      <c r="J806" s="5">
        <f t="shared" si="23"/>
        <v>0.03983187169377178</v>
      </c>
      <c r="K806" s="14">
        <f t="shared" si="22"/>
        <v>0.0398</v>
      </c>
      <c r="L806" s="17">
        <v>7.35</v>
      </c>
      <c r="M806" s="5"/>
    </row>
    <row r="807" spans="10:13" ht="12.75" hidden="1">
      <c r="J807" s="5">
        <f t="shared" si="23"/>
        <v>0.039878507427530574</v>
      </c>
      <c r="K807" s="14">
        <f t="shared" si="22"/>
        <v>0.0399</v>
      </c>
      <c r="L807" s="17">
        <v>7.36</v>
      </c>
      <c r="M807" s="5"/>
    </row>
    <row r="808" spans="10:13" ht="12.75" hidden="1">
      <c r="J808" s="5">
        <f t="shared" si="23"/>
        <v>0.039925183054574764</v>
      </c>
      <c r="K808" s="14">
        <f t="shared" si="22"/>
        <v>0.0399</v>
      </c>
      <c r="L808" s="17">
        <v>7.37</v>
      </c>
      <c r="M808" s="5"/>
    </row>
    <row r="809" spans="10:13" ht="12.75" hidden="1">
      <c r="J809" s="5">
        <f t="shared" si="23"/>
        <v>0.03997189859916478</v>
      </c>
      <c r="K809" s="14">
        <f t="shared" si="22"/>
        <v>0.04</v>
      </c>
      <c r="L809" s="17">
        <v>7.38</v>
      </c>
      <c r="M809" s="5"/>
    </row>
    <row r="810" spans="10:13" ht="12.75" hidden="1">
      <c r="J810" s="5">
        <f t="shared" si="23"/>
        <v>0.04001865408557442</v>
      </c>
      <c r="K810" s="14">
        <f t="shared" si="22"/>
        <v>0.04</v>
      </c>
      <c r="L810" s="17">
        <v>7.39</v>
      </c>
      <c r="M810" s="5"/>
    </row>
    <row r="811" spans="10:13" ht="12.75" hidden="1">
      <c r="J811" s="5">
        <f t="shared" si="23"/>
        <v>0.04006544953809127</v>
      </c>
      <c r="K811" s="14">
        <f t="shared" si="22"/>
        <v>0.0401</v>
      </c>
      <c r="L811" s="17">
        <v>7.4</v>
      </c>
      <c r="M811" s="5"/>
    </row>
    <row r="812" spans="10:13" ht="12.75" hidden="1">
      <c r="J812" s="5">
        <f t="shared" si="23"/>
        <v>0.040112284981016544</v>
      </c>
      <c r="K812" s="14">
        <f t="shared" si="22"/>
        <v>0.0401</v>
      </c>
      <c r="L812" s="17">
        <v>7.41</v>
      </c>
      <c r="M812" s="5"/>
    </row>
    <row r="813" spans="10:13" ht="12.75" hidden="1">
      <c r="J813" s="5">
        <f t="shared" si="23"/>
        <v>0.04015916043866513</v>
      </c>
      <c r="K813" s="14">
        <f t="shared" si="22"/>
        <v>0.0402</v>
      </c>
      <c r="L813" s="17">
        <v>7.42</v>
      </c>
      <c r="M813" s="5"/>
    </row>
    <row r="814" spans="10:13" ht="12.75" hidden="1">
      <c r="J814" s="5">
        <f t="shared" si="23"/>
        <v>0.04020607593536546</v>
      </c>
      <c r="K814" s="14">
        <f t="shared" si="22"/>
        <v>0.0402</v>
      </c>
      <c r="L814" s="17">
        <v>7.43</v>
      </c>
      <c r="M814" s="5"/>
    </row>
    <row r="815" spans="10:13" ht="12.75" hidden="1">
      <c r="J815" s="5">
        <f t="shared" si="23"/>
        <v>0.040253031495459834</v>
      </c>
      <c r="K815" s="14">
        <f t="shared" si="22"/>
        <v>0.0403</v>
      </c>
      <c r="L815" s="17">
        <v>7.44</v>
      </c>
      <c r="M815" s="5"/>
    </row>
    <row r="816" spans="10:13" ht="12.75" hidden="1">
      <c r="J816" s="5">
        <f t="shared" si="23"/>
        <v>0.04030002714330416</v>
      </c>
      <c r="K816" s="14">
        <f t="shared" si="22"/>
        <v>0.0403</v>
      </c>
      <c r="L816" s="17">
        <v>7.45</v>
      </c>
      <c r="M816" s="5"/>
    </row>
    <row r="817" spans="10:13" ht="12.75" hidden="1">
      <c r="J817" s="5">
        <f t="shared" si="23"/>
        <v>0.04034706290326806</v>
      </c>
      <c r="K817" s="14">
        <f t="shared" si="22"/>
        <v>0.0403</v>
      </c>
      <c r="L817" s="17">
        <v>7.46</v>
      </c>
      <c r="M817" s="5"/>
    </row>
    <row r="818" spans="10:13" ht="12.75" hidden="1">
      <c r="J818" s="5">
        <f t="shared" si="23"/>
        <v>0.04039413879973475</v>
      </c>
      <c r="K818" s="14">
        <f t="shared" si="22"/>
        <v>0.0404</v>
      </c>
      <c r="L818" s="17">
        <v>7.47</v>
      </c>
      <c r="M818" s="5"/>
    </row>
    <row r="819" spans="10:13" ht="12.75" hidden="1">
      <c r="J819" s="5">
        <f t="shared" si="23"/>
        <v>0.04044125485710126</v>
      </c>
      <c r="K819" s="14">
        <f t="shared" si="22"/>
        <v>0.0404</v>
      </c>
      <c r="L819" s="17">
        <v>7.48</v>
      </c>
      <c r="M819" s="5"/>
    </row>
    <row r="820" spans="10:13" ht="12.75" hidden="1">
      <c r="J820" s="5">
        <f t="shared" si="23"/>
        <v>0.04048841109977841</v>
      </c>
      <c r="K820" s="14">
        <f t="shared" si="22"/>
        <v>0.0405</v>
      </c>
      <c r="L820" s="17">
        <v>7.49</v>
      </c>
      <c r="M820" s="5"/>
    </row>
    <row r="821" spans="10:13" ht="12.75" hidden="1">
      <c r="J821" s="5">
        <f t="shared" si="23"/>
        <v>0.040535607552190656</v>
      </c>
      <c r="K821" s="14">
        <f t="shared" si="22"/>
        <v>0.0405</v>
      </c>
      <c r="L821" s="17">
        <v>7.5</v>
      </c>
      <c r="M821" s="5"/>
    </row>
    <row r="822" spans="10:13" ht="12.75" hidden="1">
      <c r="J822" s="5">
        <f t="shared" si="23"/>
        <v>0.04058284423877645</v>
      </c>
      <c r="K822" s="14">
        <f t="shared" si="22"/>
        <v>0.0406</v>
      </c>
      <c r="L822" s="17">
        <v>7.51</v>
      </c>
      <c r="M822" s="5"/>
    </row>
    <row r="823" spans="10:13" ht="12.75" hidden="1">
      <c r="J823" s="5">
        <f t="shared" si="23"/>
        <v>0.040630121183987566</v>
      </c>
      <c r="K823" s="14">
        <f t="shared" si="22"/>
        <v>0.0406</v>
      </c>
      <c r="L823" s="17">
        <v>7.52</v>
      </c>
      <c r="M823" s="5"/>
    </row>
    <row r="824" spans="10:13" ht="12.75" hidden="1">
      <c r="J824" s="5">
        <f t="shared" si="23"/>
        <v>0.0406774384122901</v>
      </c>
      <c r="K824" s="14">
        <f t="shared" si="22"/>
        <v>0.0407</v>
      </c>
      <c r="L824" s="17">
        <v>7.53</v>
      </c>
      <c r="M824" s="5"/>
    </row>
    <row r="825" spans="10:13" ht="12.75" hidden="1">
      <c r="J825" s="5">
        <f t="shared" si="23"/>
        <v>0.04072479594816353</v>
      </c>
      <c r="K825" s="14">
        <f t="shared" si="22"/>
        <v>0.0407</v>
      </c>
      <c r="L825" s="17">
        <v>7.54</v>
      </c>
      <c r="M825" s="5"/>
    </row>
    <row r="826" spans="10:13" ht="12.75" hidden="1">
      <c r="J826" s="5">
        <f t="shared" si="23"/>
        <v>0.040772193816101254</v>
      </c>
      <c r="K826" s="14">
        <f t="shared" si="22"/>
        <v>0.0408</v>
      </c>
      <c r="L826" s="17">
        <v>7.55</v>
      </c>
      <c r="M826" s="5"/>
    </row>
    <row r="827" spans="10:13" ht="12.75" hidden="1">
      <c r="J827" s="5">
        <f t="shared" si="23"/>
        <v>0.04081963204061062</v>
      </c>
      <c r="K827" s="14">
        <f t="shared" si="22"/>
        <v>0.0408</v>
      </c>
      <c r="L827" s="17">
        <v>7.56</v>
      </c>
      <c r="M827" s="5"/>
    </row>
    <row r="828" spans="10:13" ht="12.75" hidden="1">
      <c r="J828" s="5">
        <f t="shared" si="23"/>
        <v>0.04086711064621279</v>
      </c>
      <c r="K828" s="14">
        <f t="shared" si="22"/>
        <v>0.0409</v>
      </c>
      <c r="L828" s="17">
        <v>7.57</v>
      </c>
      <c r="M828" s="5"/>
    </row>
    <row r="829" spans="10:13" ht="12.75" hidden="1">
      <c r="J829" s="5">
        <f t="shared" si="23"/>
        <v>0.040914629657442525</v>
      </c>
      <c r="K829" s="14">
        <f t="shared" si="22"/>
        <v>0.0409</v>
      </c>
      <c r="L829" s="17">
        <v>7.58</v>
      </c>
      <c r="M829" s="5"/>
    </row>
    <row r="830" spans="10:13" ht="12.75" hidden="1">
      <c r="J830" s="5">
        <f t="shared" si="23"/>
        <v>0.04096218909884858</v>
      </c>
      <c r="K830" s="14">
        <f t="shared" si="22"/>
        <v>0.041</v>
      </c>
      <c r="L830" s="17">
        <v>7.59</v>
      </c>
      <c r="M830" s="5"/>
    </row>
    <row r="831" spans="10:13" ht="12.75" hidden="1">
      <c r="J831" s="5">
        <f t="shared" si="23"/>
        <v>0.0410097889949938</v>
      </c>
      <c r="K831" s="14">
        <f t="shared" si="22"/>
        <v>0.041</v>
      </c>
      <c r="L831" s="17">
        <v>7.6</v>
      </c>
      <c r="M831" s="5"/>
    </row>
    <row r="832" spans="10:13" ht="12.75" hidden="1">
      <c r="J832" s="5">
        <f t="shared" si="23"/>
        <v>0.04105742937045459</v>
      </c>
      <c r="K832" s="14">
        <f t="shared" si="22"/>
        <v>0.0411</v>
      </c>
      <c r="L832" s="17">
        <v>7.61</v>
      </c>
      <c r="M832" s="5"/>
    </row>
    <row r="833" spans="10:13" ht="12.75" hidden="1">
      <c r="J833" s="5">
        <f t="shared" si="23"/>
        <v>0.041105110249821386</v>
      </c>
      <c r="K833" s="14">
        <f t="shared" si="22"/>
        <v>0.0411</v>
      </c>
      <c r="L833" s="17">
        <v>7.62</v>
      </c>
      <c r="M833" s="5"/>
    </row>
    <row r="834" spans="10:13" ht="12.75" hidden="1">
      <c r="J834" s="5">
        <f t="shared" si="23"/>
        <v>0.04115283165769845</v>
      </c>
      <c r="K834" s="14">
        <f t="shared" si="22"/>
        <v>0.0412</v>
      </c>
      <c r="L834" s="17">
        <v>7.63</v>
      </c>
      <c r="M834" s="5"/>
    </row>
    <row r="835" spans="10:13" ht="12.75" hidden="1">
      <c r="J835" s="5">
        <f t="shared" si="23"/>
        <v>0.041200593618703985</v>
      </c>
      <c r="K835" s="14">
        <f t="shared" si="22"/>
        <v>0.0412</v>
      </c>
      <c r="L835" s="17">
        <v>7.64</v>
      </c>
      <c r="M835" s="5"/>
    </row>
    <row r="836" spans="10:13" ht="12.75" hidden="1">
      <c r="J836" s="5">
        <f t="shared" si="23"/>
        <v>0.041248396157470335</v>
      </c>
      <c r="K836" s="14">
        <f t="shared" si="22"/>
        <v>0.0412</v>
      </c>
      <c r="L836" s="17">
        <v>7.65</v>
      </c>
      <c r="M836" s="5"/>
    </row>
    <row r="837" spans="10:13" ht="12.75" hidden="1">
      <c r="J837" s="5">
        <f t="shared" si="23"/>
        <v>0.041296239298643456</v>
      </c>
      <c r="K837" s="14">
        <f t="shared" si="22"/>
        <v>0.0413</v>
      </c>
      <c r="L837" s="17">
        <v>7.66</v>
      </c>
      <c r="M837" s="5"/>
    </row>
    <row r="838" spans="10:13" ht="12.75" hidden="1">
      <c r="J838" s="5">
        <f t="shared" si="23"/>
        <v>0.0413441230668834</v>
      </c>
      <c r="K838" s="14">
        <f t="shared" si="22"/>
        <v>0.0413</v>
      </c>
      <c r="L838" s="17">
        <v>7.67</v>
      </c>
      <c r="M838" s="5"/>
    </row>
    <row r="839" spans="10:13" ht="12.75" hidden="1">
      <c r="J839" s="5">
        <f t="shared" si="23"/>
        <v>0.04139204748686409</v>
      </c>
      <c r="K839" s="14">
        <f aca="true" t="shared" si="24" ref="K839:K902">ROUND(J839,4)</f>
        <v>0.0414</v>
      </c>
      <c r="L839" s="17">
        <v>7.68</v>
      </c>
      <c r="M839" s="5"/>
    </row>
    <row r="840" spans="10:13" ht="12.75" hidden="1">
      <c r="J840" s="5">
        <f t="shared" si="23"/>
        <v>0.04144001258327368</v>
      </c>
      <c r="K840" s="14">
        <f t="shared" si="24"/>
        <v>0.0414</v>
      </c>
      <c r="L840" s="17">
        <v>7.69</v>
      </c>
      <c r="M840" s="5"/>
    </row>
    <row r="841" spans="10:13" ht="12.75" hidden="1">
      <c r="J841" s="5">
        <f aca="true" t="shared" si="25" ref="J841:J904">TAN(3.14*(20+L841)/180)-((20+L841)*3.14/180)</f>
        <v>0.041488018380813896</v>
      </c>
      <c r="K841" s="14">
        <f t="shared" si="24"/>
        <v>0.0415</v>
      </c>
      <c r="L841" s="17">
        <v>7.7</v>
      </c>
      <c r="M841" s="5"/>
    </row>
    <row r="842" spans="10:13" ht="12.75" hidden="1">
      <c r="J842" s="5">
        <f t="shared" si="25"/>
        <v>0.041536064904200976</v>
      </c>
      <c r="K842" s="14">
        <f t="shared" si="24"/>
        <v>0.0415</v>
      </c>
      <c r="L842" s="17">
        <v>7.71</v>
      </c>
      <c r="M842" s="5"/>
    </row>
    <row r="843" spans="10:13" ht="12.75" hidden="1">
      <c r="J843" s="5">
        <f t="shared" si="25"/>
        <v>0.041584152178164746</v>
      </c>
      <c r="K843" s="14">
        <f t="shared" si="24"/>
        <v>0.0416</v>
      </c>
      <c r="L843" s="17">
        <v>7.72</v>
      </c>
      <c r="M843" s="5"/>
    </row>
    <row r="844" spans="10:13" ht="12.75" hidden="1">
      <c r="J844" s="5">
        <f t="shared" si="25"/>
        <v>0.04163228022744908</v>
      </c>
      <c r="K844" s="14">
        <f t="shared" si="24"/>
        <v>0.0416</v>
      </c>
      <c r="L844" s="17">
        <v>7.73</v>
      </c>
      <c r="M844" s="5"/>
    </row>
    <row r="845" spans="10:13" ht="12.75" hidden="1">
      <c r="J845" s="5">
        <f t="shared" si="25"/>
        <v>0.04168044907681223</v>
      </c>
      <c r="K845" s="14">
        <f t="shared" si="24"/>
        <v>0.0417</v>
      </c>
      <c r="L845" s="17">
        <v>7.74</v>
      </c>
      <c r="M845" s="5"/>
    </row>
    <row r="846" spans="10:13" ht="12.75" hidden="1">
      <c r="J846" s="5">
        <f t="shared" si="25"/>
        <v>0.041728658751026104</v>
      </c>
      <c r="K846" s="14">
        <f t="shared" si="24"/>
        <v>0.0417</v>
      </c>
      <c r="L846" s="17">
        <v>7.75</v>
      </c>
      <c r="M846" s="5"/>
    </row>
    <row r="847" spans="10:13" ht="12.75" hidden="1">
      <c r="J847" s="5">
        <f t="shared" si="25"/>
        <v>0.04177690927487682</v>
      </c>
      <c r="K847" s="14">
        <f t="shared" si="24"/>
        <v>0.0418</v>
      </c>
      <c r="L847" s="17">
        <v>7.76</v>
      </c>
      <c r="M847" s="5"/>
    </row>
    <row r="848" spans="10:13" ht="12.75" hidden="1">
      <c r="J848" s="5">
        <f t="shared" si="25"/>
        <v>0.041825200673164586</v>
      </c>
      <c r="K848" s="14">
        <f t="shared" si="24"/>
        <v>0.0418</v>
      </c>
      <c r="L848" s="17">
        <v>7.77</v>
      </c>
      <c r="M848" s="5"/>
    </row>
    <row r="849" spans="10:13" ht="12.75" hidden="1">
      <c r="J849" s="5">
        <f t="shared" si="25"/>
        <v>0.041873532970703786</v>
      </c>
      <c r="K849" s="14">
        <f t="shared" si="24"/>
        <v>0.0419</v>
      </c>
      <c r="L849" s="17">
        <v>7.78</v>
      </c>
      <c r="M849" s="5"/>
    </row>
    <row r="850" spans="10:13" ht="12.75" hidden="1">
      <c r="J850" s="5">
        <f t="shared" si="25"/>
        <v>0.04192190619232261</v>
      </c>
      <c r="K850" s="14">
        <f t="shared" si="24"/>
        <v>0.0419</v>
      </c>
      <c r="L850" s="17">
        <v>7.79</v>
      </c>
      <c r="M850" s="5"/>
    </row>
    <row r="851" spans="10:13" ht="12.75" hidden="1">
      <c r="J851" s="5">
        <f t="shared" si="25"/>
        <v>0.041970320362863744</v>
      </c>
      <c r="K851" s="14">
        <f t="shared" si="24"/>
        <v>0.042</v>
      </c>
      <c r="L851" s="17">
        <v>7.8</v>
      </c>
      <c r="M851" s="5"/>
    </row>
    <row r="852" spans="10:13" ht="12.75" hidden="1">
      <c r="J852" s="5">
        <f t="shared" si="25"/>
        <v>0.04201877550718347</v>
      </c>
      <c r="K852" s="14">
        <f t="shared" si="24"/>
        <v>0.042</v>
      </c>
      <c r="L852" s="17">
        <v>7.81</v>
      </c>
      <c r="M852" s="5"/>
    </row>
    <row r="853" spans="10:13" ht="12.75" hidden="1">
      <c r="J853" s="5">
        <f t="shared" si="25"/>
        <v>0.04206727165015278</v>
      </c>
      <c r="K853" s="14">
        <f t="shared" si="24"/>
        <v>0.0421</v>
      </c>
      <c r="L853" s="17">
        <v>7.82</v>
      </c>
      <c r="M853" s="5"/>
    </row>
    <row r="854" spans="10:13" ht="12.75" hidden="1">
      <c r="J854" s="5">
        <f t="shared" si="25"/>
        <v>0.04211580881665644</v>
      </c>
      <c r="K854" s="14">
        <f t="shared" si="24"/>
        <v>0.0421</v>
      </c>
      <c r="L854" s="17">
        <v>7.83</v>
      </c>
      <c r="M854" s="5"/>
    </row>
    <row r="855" spans="10:13" ht="12.75" hidden="1">
      <c r="J855" s="5">
        <f t="shared" si="25"/>
        <v>0.04216438703159353</v>
      </c>
      <c r="K855" s="14">
        <f t="shared" si="24"/>
        <v>0.0422</v>
      </c>
      <c r="L855" s="17">
        <v>7.84</v>
      </c>
      <c r="M855" s="5"/>
    </row>
    <row r="856" spans="10:13" ht="12.75" hidden="1">
      <c r="J856" s="5">
        <f t="shared" si="25"/>
        <v>0.04221300631987701</v>
      </c>
      <c r="K856" s="14">
        <f t="shared" si="24"/>
        <v>0.0422</v>
      </c>
      <c r="L856" s="17">
        <v>7.85</v>
      </c>
      <c r="M856" s="5"/>
    </row>
    <row r="857" spans="10:13" ht="12.75" hidden="1">
      <c r="J857" s="5">
        <f t="shared" si="25"/>
        <v>0.042261666706434386</v>
      </c>
      <c r="K857" s="14">
        <f t="shared" si="24"/>
        <v>0.0423</v>
      </c>
      <c r="L857" s="17">
        <v>7.86</v>
      </c>
      <c r="M857" s="5"/>
    </row>
    <row r="858" spans="10:13" ht="12.75" hidden="1">
      <c r="J858" s="5">
        <f t="shared" si="25"/>
        <v>0.04231036821620726</v>
      </c>
      <c r="K858" s="14">
        <f t="shared" si="24"/>
        <v>0.0423</v>
      </c>
      <c r="L858" s="17">
        <v>7.87</v>
      </c>
      <c r="M858" s="5"/>
    </row>
    <row r="859" spans="10:13" ht="12.75" hidden="1">
      <c r="J859" s="5">
        <f t="shared" si="25"/>
        <v>0.042359110874151285</v>
      </c>
      <c r="K859" s="14">
        <f t="shared" si="24"/>
        <v>0.0424</v>
      </c>
      <c r="L859" s="17">
        <v>7.88</v>
      </c>
      <c r="M859" s="5"/>
    </row>
    <row r="860" spans="10:13" ht="12.75" hidden="1">
      <c r="J860" s="5">
        <f t="shared" si="25"/>
        <v>0.04240789470523648</v>
      </c>
      <c r="K860" s="14">
        <f t="shared" si="24"/>
        <v>0.0424</v>
      </c>
      <c r="L860" s="17">
        <v>7.89</v>
      </c>
      <c r="M860" s="5"/>
    </row>
    <row r="861" spans="10:13" ht="12.75" hidden="1">
      <c r="J861" s="5">
        <f t="shared" si="25"/>
        <v>0.042456719734446924</v>
      </c>
      <c r="K861" s="14">
        <f t="shared" si="24"/>
        <v>0.0425</v>
      </c>
      <c r="L861" s="17">
        <v>7.9</v>
      </c>
      <c r="M861" s="5"/>
    </row>
    <row r="862" spans="10:13" ht="12.75" hidden="1">
      <c r="J862" s="5">
        <f t="shared" si="25"/>
        <v>0.04250558598678117</v>
      </c>
      <c r="K862" s="14">
        <f t="shared" si="24"/>
        <v>0.0425</v>
      </c>
      <c r="L862" s="17">
        <v>7.91</v>
      </c>
      <c r="M862" s="5"/>
    </row>
    <row r="863" spans="10:13" ht="12.75" hidden="1">
      <c r="J863" s="5">
        <f t="shared" si="25"/>
        <v>0.042554493487251877</v>
      </c>
      <c r="K863" s="14">
        <f t="shared" si="24"/>
        <v>0.0426</v>
      </c>
      <c r="L863" s="17">
        <v>7.92</v>
      </c>
      <c r="M863" s="5"/>
    </row>
    <row r="864" spans="10:13" ht="12.75" hidden="1">
      <c r="J864" s="5">
        <f t="shared" si="25"/>
        <v>0.042603442260885915</v>
      </c>
      <c r="K864" s="14">
        <f t="shared" si="24"/>
        <v>0.0426</v>
      </c>
      <c r="L864" s="17">
        <v>7.93</v>
      </c>
      <c r="M864" s="5"/>
    </row>
    <row r="865" spans="10:13" ht="12.75" hidden="1">
      <c r="J865" s="5">
        <f t="shared" si="25"/>
        <v>0.04265243233272459</v>
      </c>
      <c r="K865" s="14">
        <f t="shared" si="24"/>
        <v>0.0427</v>
      </c>
      <c r="L865" s="17">
        <v>7.94</v>
      </c>
      <c r="M865" s="5"/>
    </row>
    <row r="866" spans="10:13" ht="12.75" hidden="1">
      <c r="J866" s="5">
        <f t="shared" si="25"/>
        <v>0.0427014637278233</v>
      </c>
      <c r="K866" s="14">
        <f t="shared" si="24"/>
        <v>0.0427</v>
      </c>
      <c r="L866" s="17">
        <v>7.95</v>
      </c>
      <c r="M866" s="5"/>
    </row>
    <row r="867" spans="10:13" ht="12.75" hidden="1">
      <c r="J867" s="5">
        <f t="shared" si="25"/>
        <v>0.042750536471251877</v>
      </c>
      <c r="K867" s="14">
        <f t="shared" si="24"/>
        <v>0.0428</v>
      </c>
      <c r="L867" s="17">
        <v>7.96</v>
      </c>
      <c r="M867" s="5"/>
    </row>
    <row r="868" spans="10:13" ht="12.75" hidden="1">
      <c r="J868" s="5">
        <f t="shared" si="25"/>
        <v>0.04279965058809443</v>
      </c>
      <c r="K868" s="14">
        <f t="shared" si="24"/>
        <v>0.0428</v>
      </c>
      <c r="L868" s="17">
        <v>7.97</v>
      </c>
      <c r="M868" s="5"/>
    </row>
    <row r="869" spans="10:13" ht="12.75" hidden="1">
      <c r="J869" s="5">
        <f t="shared" si="25"/>
        <v>0.04284880610344943</v>
      </c>
      <c r="K869" s="14">
        <f t="shared" si="24"/>
        <v>0.0428</v>
      </c>
      <c r="L869" s="17">
        <v>7.98</v>
      </c>
      <c r="M869" s="5"/>
    </row>
    <row r="870" spans="10:13" ht="12.75" hidden="1">
      <c r="J870" s="5">
        <f t="shared" si="25"/>
        <v>0.04289800304242969</v>
      </c>
      <c r="K870" s="14">
        <f t="shared" si="24"/>
        <v>0.0429</v>
      </c>
      <c r="L870" s="17">
        <v>7.99</v>
      </c>
      <c r="M870" s="5"/>
    </row>
    <row r="871" spans="10:13" ht="12.75" hidden="1">
      <c r="J871" s="5">
        <f t="shared" si="25"/>
        <v>0.042947241430162264</v>
      </c>
      <c r="K871" s="14">
        <f t="shared" si="24"/>
        <v>0.0429</v>
      </c>
      <c r="L871" s="17">
        <v>8</v>
      </c>
      <c r="M871" s="5"/>
    </row>
    <row r="872" spans="10:13" ht="12.75" hidden="1">
      <c r="J872" s="5">
        <f t="shared" si="25"/>
        <v>0.04299652129178855</v>
      </c>
      <c r="K872" s="14">
        <f t="shared" si="24"/>
        <v>0.043</v>
      </c>
      <c r="L872" s="17">
        <v>8.01</v>
      </c>
      <c r="M872" s="5"/>
    </row>
    <row r="873" spans="10:13" ht="12.75" hidden="1">
      <c r="J873" s="5">
        <f t="shared" si="25"/>
        <v>0.04304584265246458</v>
      </c>
      <c r="K873" s="14">
        <f t="shared" si="24"/>
        <v>0.043</v>
      </c>
      <c r="L873" s="17">
        <v>8.02</v>
      </c>
      <c r="M873" s="5"/>
    </row>
    <row r="874" spans="10:13" ht="12.75" hidden="1">
      <c r="J874" s="5">
        <f t="shared" si="25"/>
        <v>0.04309520553736057</v>
      </c>
      <c r="K874" s="14">
        <f t="shared" si="24"/>
        <v>0.0431</v>
      </c>
      <c r="L874" s="17">
        <v>8.03</v>
      </c>
      <c r="M874" s="5"/>
    </row>
    <row r="875" spans="10:13" ht="12.75" hidden="1">
      <c r="J875" s="5">
        <f t="shared" si="25"/>
        <v>0.04314460997166103</v>
      </c>
      <c r="K875" s="14">
        <f t="shared" si="24"/>
        <v>0.0431</v>
      </c>
      <c r="L875" s="17">
        <v>8.04</v>
      </c>
      <c r="M875" s="5"/>
    </row>
    <row r="876" spans="10:13" ht="12.75" hidden="1">
      <c r="J876" s="5">
        <f t="shared" si="25"/>
        <v>0.04319405598056525</v>
      </c>
      <c r="K876" s="14">
        <f t="shared" si="24"/>
        <v>0.0432</v>
      </c>
      <c r="L876" s="17">
        <v>8.05</v>
      </c>
      <c r="M876" s="5"/>
    </row>
    <row r="877" spans="10:13" ht="12.75" hidden="1">
      <c r="J877" s="5">
        <f t="shared" si="25"/>
        <v>0.04324354358928639</v>
      </c>
      <c r="K877" s="14">
        <f t="shared" si="24"/>
        <v>0.0432</v>
      </c>
      <c r="L877" s="17">
        <v>8.06</v>
      </c>
      <c r="M877" s="5"/>
    </row>
    <row r="878" spans="10:13" ht="12.75" hidden="1">
      <c r="J878" s="5">
        <f t="shared" si="25"/>
        <v>0.0432930728230525</v>
      </c>
      <c r="K878" s="14">
        <f t="shared" si="24"/>
        <v>0.0433</v>
      </c>
      <c r="L878" s="17">
        <v>8.07</v>
      </c>
      <c r="M878" s="5"/>
    </row>
    <row r="879" spans="10:13" ht="12.75" hidden="1">
      <c r="J879" s="5">
        <f t="shared" si="25"/>
        <v>0.04334264370710611</v>
      </c>
      <c r="K879" s="14">
        <f t="shared" si="24"/>
        <v>0.0433</v>
      </c>
      <c r="L879" s="17">
        <v>8.08</v>
      </c>
      <c r="M879" s="5"/>
    </row>
    <row r="880" spans="10:13" ht="12.75" hidden="1">
      <c r="J880" s="5">
        <f t="shared" si="25"/>
        <v>0.04339225626670379</v>
      </c>
      <c r="K880" s="14">
        <f t="shared" si="24"/>
        <v>0.0434</v>
      </c>
      <c r="L880" s="17">
        <v>8.09</v>
      </c>
      <c r="M880" s="5"/>
    </row>
    <row r="881" spans="10:13" ht="12.75" hidden="1">
      <c r="J881" s="5">
        <f t="shared" si="25"/>
        <v>0.04344191052711682</v>
      </c>
      <c r="K881" s="14">
        <f t="shared" si="24"/>
        <v>0.0434</v>
      </c>
      <c r="L881" s="17">
        <v>8.1</v>
      </c>
      <c r="M881" s="5"/>
    </row>
    <row r="882" spans="10:13" ht="12.75" hidden="1">
      <c r="J882" s="5">
        <f t="shared" si="25"/>
        <v>0.04349160651363121</v>
      </c>
      <c r="K882" s="14">
        <f t="shared" si="24"/>
        <v>0.0435</v>
      </c>
      <c r="L882" s="17">
        <v>8.11</v>
      </c>
      <c r="M882" s="5"/>
    </row>
    <row r="883" spans="10:13" ht="12.75" hidden="1">
      <c r="J883" s="5">
        <f t="shared" si="25"/>
        <v>0.04354134425154699</v>
      </c>
      <c r="K883" s="14">
        <f t="shared" si="24"/>
        <v>0.0435</v>
      </c>
      <c r="L883" s="17">
        <v>8.12</v>
      </c>
      <c r="M883" s="5"/>
    </row>
    <row r="884" spans="10:13" ht="12.75" hidden="1">
      <c r="J884" s="5">
        <f t="shared" si="25"/>
        <v>0.043591123766179074</v>
      </c>
      <c r="K884" s="14">
        <f t="shared" si="24"/>
        <v>0.0436</v>
      </c>
      <c r="L884" s="17">
        <v>8.13</v>
      </c>
      <c r="M884" s="5"/>
    </row>
    <row r="885" spans="10:13" ht="12.75" hidden="1">
      <c r="J885" s="5">
        <f t="shared" si="25"/>
        <v>0.043640945082856764</v>
      </c>
      <c r="K885" s="14">
        <f t="shared" si="24"/>
        <v>0.0436</v>
      </c>
      <c r="L885" s="17">
        <v>8.14</v>
      </c>
      <c r="M885" s="5"/>
    </row>
    <row r="886" spans="10:13" ht="12.75" hidden="1">
      <c r="J886" s="5">
        <f t="shared" si="25"/>
        <v>0.04369080822692378</v>
      </c>
      <c r="K886" s="14">
        <f t="shared" si="24"/>
        <v>0.0437</v>
      </c>
      <c r="L886" s="17">
        <v>8.15</v>
      </c>
      <c r="M886" s="5"/>
    </row>
    <row r="887" spans="10:13" ht="12.75" hidden="1">
      <c r="J887" s="5">
        <f t="shared" si="25"/>
        <v>0.04374071322373868</v>
      </c>
      <c r="K887" s="14">
        <f t="shared" si="24"/>
        <v>0.0437</v>
      </c>
      <c r="L887" s="17">
        <v>8.16</v>
      </c>
      <c r="M887" s="5"/>
    </row>
    <row r="888" spans="10:13" ht="12.75" hidden="1">
      <c r="J888" s="5">
        <f t="shared" si="25"/>
        <v>0.04379066009867422</v>
      </c>
      <c r="K888" s="14">
        <f t="shared" si="24"/>
        <v>0.0438</v>
      </c>
      <c r="L888" s="17">
        <v>8.17</v>
      </c>
      <c r="M888" s="5"/>
    </row>
    <row r="889" spans="10:13" ht="12.75" hidden="1">
      <c r="J889" s="5">
        <f t="shared" si="25"/>
        <v>0.04384064887711803</v>
      </c>
      <c r="K889" s="14">
        <f t="shared" si="24"/>
        <v>0.0438</v>
      </c>
      <c r="L889" s="17">
        <v>8.18</v>
      </c>
      <c r="M889" s="5"/>
    </row>
    <row r="890" spans="10:13" ht="12.75" hidden="1">
      <c r="J890" s="5">
        <f t="shared" si="25"/>
        <v>0.043890679584472125</v>
      </c>
      <c r="K890" s="14">
        <f t="shared" si="24"/>
        <v>0.0439</v>
      </c>
      <c r="L890" s="17">
        <v>8.19</v>
      </c>
      <c r="M890" s="5"/>
    </row>
    <row r="891" spans="10:13" ht="12.75" hidden="1">
      <c r="J891" s="5">
        <f t="shared" si="25"/>
        <v>0.04394075224615335</v>
      </c>
      <c r="K891" s="14">
        <f t="shared" si="24"/>
        <v>0.0439</v>
      </c>
      <c r="L891" s="17">
        <v>8.2</v>
      </c>
      <c r="M891" s="5"/>
    </row>
    <row r="892" spans="10:13" ht="12.75" hidden="1">
      <c r="J892" s="5">
        <f t="shared" si="25"/>
        <v>0.043990866887592905</v>
      </c>
      <c r="K892" s="14">
        <f t="shared" si="24"/>
        <v>0.044</v>
      </c>
      <c r="L892" s="17">
        <v>8.21</v>
      </c>
      <c r="M892" s="5"/>
    </row>
    <row r="893" spans="10:13" ht="12.75" hidden="1">
      <c r="J893" s="5">
        <f t="shared" si="25"/>
        <v>0.04404102353423661</v>
      </c>
      <c r="K893" s="14">
        <f t="shared" si="24"/>
        <v>0.044</v>
      </c>
      <c r="L893" s="17">
        <v>8.22</v>
      </c>
      <c r="M893" s="5"/>
    </row>
    <row r="894" spans="10:13" ht="12.75" hidden="1">
      <c r="J894" s="5">
        <f t="shared" si="25"/>
        <v>0.04409122221154527</v>
      </c>
      <c r="K894" s="14">
        <f t="shared" si="24"/>
        <v>0.0441</v>
      </c>
      <c r="L894" s="17">
        <v>8.23</v>
      </c>
      <c r="M894" s="5"/>
    </row>
    <row r="895" spans="10:13" ht="12.75" hidden="1">
      <c r="J895" s="5">
        <f t="shared" si="25"/>
        <v>0.04414146294499388</v>
      </c>
      <c r="K895" s="14">
        <f t="shared" si="24"/>
        <v>0.0441</v>
      </c>
      <c r="L895" s="17">
        <v>8.24</v>
      </c>
      <c r="M895" s="5"/>
    </row>
    <row r="896" spans="10:13" ht="12.75" hidden="1">
      <c r="J896" s="5">
        <f t="shared" si="25"/>
        <v>0.0441917457600724</v>
      </c>
      <c r="K896" s="14">
        <f t="shared" si="24"/>
        <v>0.0442</v>
      </c>
      <c r="L896" s="17">
        <v>8.25</v>
      </c>
      <c r="M896" s="5"/>
    </row>
    <row r="897" spans="10:13" ht="12.75" hidden="1">
      <c r="J897" s="5">
        <f t="shared" si="25"/>
        <v>0.044242070682285306</v>
      </c>
      <c r="K897" s="14">
        <f t="shared" si="24"/>
        <v>0.0442</v>
      </c>
      <c r="L897" s="17">
        <v>8.26</v>
      </c>
      <c r="M897" s="5"/>
    </row>
    <row r="898" spans="10:13" ht="12.75" hidden="1">
      <c r="J898" s="5">
        <f t="shared" si="25"/>
        <v>0.044292437737152024</v>
      </c>
      <c r="K898" s="14">
        <f t="shared" si="24"/>
        <v>0.0443</v>
      </c>
      <c r="L898" s="17">
        <v>8.27</v>
      </c>
      <c r="M898" s="5"/>
    </row>
    <row r="899" spans="10:13" ht="12.75" hidden="1">
      <c r="J899" s="5">
        <f t="shared" si="25"/>
        <v>0.04434284695020613</v>
      </c>
      <c r="K899" s="14">
        <f t="shared" si="24"/>
        <v>0.0443</v>
      </c>
      <c r="L899" s="17">
        <v>8.28</v>
      </c>
      <c r="M899" s="5"/>
    </row>
    <row r="900" spans="10:13" ht="12.75" hidden="1">
      <c r="J900" s="5">
        <f t="shared" si="25"/>
        <v>0.04439329834699651</v>
      </c>
      <c r="K900" s="14">
        <f t="shared" si="24"/>
        <v>0.0444</v>
      </c>
      <c r="L900" s="17">
        <v>8.29</v>
      </c>
      <c r="M900" s="5"/>
    </row>
    <row r="901" spans="10:13" ht="12.75" hidden="1">
      <c r="J901" s="5">
        <f t="shared" si="25"/>
        <v>0.04444379195308651</v>
      </c>
      <c r="K901" s="14">
        <f t="shared" si="24"/>
        <v>0.0444</v>
      </c>
      <c r="L901" s="17">
        <v>8.3</v>
      </c>
      <c r="M901" s="5"/>
    </row>
    <row r="902" spans="10:13" ht="12.75" hidden="1">
      <c r="J902" s="5">
        <f t="shared" si="25"/>
        <v>0.04449432779405421</v>
      </c>
      <c r="K902" s="14">
        <f t="shared" si="24"/>
        <v>0.0445</v>
      </c>
      <c r="L902" s="17">
        <v>8.31</v>
      </c>
      <c r="M902" s="5"/>
    </row>
    <row r="903" spans="10:13" ht="12.75" hidden="1">
      <c r="J903" s="5">
        <f t="shared" si="25"/>
        <v>0.04454490589549226</v>
      </c>
      <c r="K903" s="14">
        <f aca="true" t="shared" si="26" ref="K903:K966">ROUND(J903,4)</f>
        <v>0.0445</v>
      </c>
      <c r="L903" s="17">
        <v>8.32</v>
      </c>
      <c r="M903" s="5"/>
    </row>
    <row r="904" spans="10:13" ht="12.75" hidden="1">
      <c r="J904" s="5">
        <f t="shared" si="25"/>
        <v>0.04459552628300856</v>
      </c>
      <c r="K904" s="14">
        <f t="shared" si="26"/>
        <v>0.0446</v>
      </c>
      <c r="L904" s="17">
        <v>8.33</v>
      </c>
      <c r="M904" s="5"/>
    </row>
    <row r="905" spans="10:13" ht="12.75" hidden="1">
      <c r="J905" s="5">
        <f aca="true" t="shared" si="27" ref="J905:J968">TAN(3.14*(20+L905)/180)-((20+L905)*3.14/180)</f>
        <v>0.04464618898222528</v>
      </c>
      <c r="K905" s="14">
        <f t="shared" si="26"/>
        <v>0.0446</v>
      </c>
      <c r="L905" s="17">
        <v>8.34</v>
      </c>
      <c r="M905" s="5"/>
    </row>
    <row r="906" spans="10:13" ht="12.75" hidden="1">
      <c r="J906" s="5">
        <f t="shared" si="27"/>
        <v>0.04469689401877952</v>
      </c>
      <c r="K906" s="14">
        <f t="shared" si="26"/>
        <v>0.0447</v>
      </c>
      <c r="L906" s="17">
        <v>8.35</v>
      </c>
      <c r="M906" s="5"/>
    </row>
    <row r="907" spans="10:13" ht="12.75" hidden="1">
      <c r="J907" s="5">
        <f t="shared" si="27"/>
        <v>0.044747641418323436</v>
      </c>
      <c r="K907" s="14">
        <f t="shared" si="26"/>
        <v>0.0447</v>
      </c>
      <c r="L907" s="17">
        <v>8.36</v>
      </c>
      <c r="M907" s="5"/>
    </row>
    <row r="908" spans="10:13" ht="12.75" hidden="1">
      <c r="J908" s="5">
        <f t="shared" si="27"/>
        <v>0.044798431206523714</v>
      </c>
      <c r="K908" s="14">
        <f t="shared" si="26"/>
        <v>0.0448</v>
      </c>
      <c r="L908" s="17">
        <v>8.37</v>
      </c>
      <c r="M908" s="5"/>
    </row>
    <row r="909" spans="10:13" ht="12.75" hidden="1">
      <c r="J909" s="5">
        <f t="shared" si="27"/>
        <v>0.044849263409061924</v>
      </c>
      <c r="K909" s="14">
        <f t="shared" si="26"/>
        <v>0.0448</v>
      </c>
      <c r="L909" s="17">
        <v>8.38</v>
      </c>
      <c r="M909" s="5"/>
    </row>
    <row r="910" spans="10:13" ht="12.75" hidden="1">
      <c r="J910" s="5">
        <f t="shared" si="27"/>
        <v>0.04490013805163451</v>
      </c>
      <c r="K910" s="14">
        <f t="shared" si="26"/>
        <v>0.0449</v>
      </c>
      <c r="L910" s="17">
        <v>8.39</v>
      </c>
      <c r="M910" s="5"/>
    </row>
    <row r="911" spans="10:13" ht="12.75" hidden="1">
      <c r="J911" s="5">
        <f t="shared" si="27"/>
        <v>0.04495105515995268</v>
      </c>
      <c r="K911" s="14">
        <f t="shared" si="26"/>
        <v>0.045</v>
      </c>
      <c r="L911" s="17">
        <v>8.4</v>
      </c>
      <c r="M911" s="5"/>
    </row>
    <row r="912" spans="10:13" ht="12.75" hidden="1">
      <c r="J912" s="5">
        <f t="shared" si="27"/>
        <v>0.04500201475974275</v>
      </c>
      <c r="K912" s="14">
        <f t="shared" si="26"/>
        <v>0.045</v>
      </c>
      <c r="L912" s="17">
        <v>8.41</v>
      </c>
      <c r="M912" s="5"/>
    </row>
    <row r="913" spans="10:13" ht="12.75" hidden="1">
      <c r="J913" s="5">
        <f t="shared" si="27"/>
        <v>0.045053016876745566</v>
      </c>
      <c r="K913" s="14">
        <f t="shared" si="26"/>
        <v>0.0451</v>
      </c>
      <c r="L913" s="17">
        <v>8.42</v>
      </c>
      <c r="M913" s="5"/>
    </row>
    <row r="914" spans="10:13" ht="12.75" hidden="1">
      <c r="J914" s="5">
        <f t="shared" si="27"/>
        <v>0.045104061536717144</v>
      </c>
      <c r="K914" s="14">
        <f t="shared" si="26"/>
        <v>0.0451</v>
      </c>
      <c r="L914" s="17">
        <v>8.43</v>
      </c>
      <c r="M914" s="5"/>
    </row>
    <row r="915" spans="10:13" ht="12.75" hidden="1">
      <c r="J915" s="5">
        <f t="shared" si="27"/>
        <v>0.0451551487654282</v>
      </c>
      <c r="K915" s="14">
        <f t="shared" si="26"/>
        <v>0.0452</v>
      </c>
      <c r="L915" s="17">
        <v>8.44</v>
      </c>
      <c r="M915" s="5"/>
    </row>
    <row r="916" spans="10:13" ht="12.75" hidden="1">
      <c r="J916" s="5">
        <f t="shared" si="27"/>
        <v>0.045206278588664495</v>
      </c>
      <c r="K916" s="14">
        <f t="shared" si="26"/>
        <v>0.0452</v>
      </c>
      <c r="L916" s="17">
        <v>8.45</v>
      </c>
      <c r="M916" s="5"/>
    </row>
    <row r="917" spans="10:13" ht="12.75" hidden="1">
      <c r="J917" s="5">
        <f t="shared" si="27"/>
        <v>0.045257451032226725</v>
      </c>
      <c r="K917" s="14">
        <f t="shared" si="26"/>
        <v>0.0453</v>
      </c>
      <c r="L917" s="17">
        <v>8.46</v>
      </c>
      <c r="M917" s="5"/>
    </row>
    <row r="918" spans="10:13" ht="12.75" hidden="1">
      <c r="J918" s="5">
        <f t="shared" si="27"/>
        <v>0.04530866612193041</v>
      </c>
      <c r="K918" s="14">
        <f t="shared" si="26"/>
        <v>0.0453</v>
      </c>
      <c r="L918" s="17">
        <v>8.47</v>
      </c>
      <c r="M918" s="5"/>
    </row>
    <row r="919" spans="10:13" ht="12.75" hidden="1">
      <c r="J919" s="5">
        <f t="shared" si="27"/>
        <v>0.04535992388360616</v>
      </c>
      <c r="K919" s="14">
        <f t="shared" si="26"/>
        <v>0.0454</v>
      </c>
      <c r="L919" s="17">
        <v>8.48</v>
      </c>
      <c r="M919" s="5"/>
    </row>
    <row r="920" spans="10:13" ht="12.75" hidden="1">
      <c r="J920" s="5">
        <f t="shared" si="27"/>
        <v>0.045411224343099355</v>
      </c>
      <c r="K920" s="14">
        <f t="shared" si="26"/>
        <v>0.0454</v>
      </c>
      <c r="L920" s="17">
        <v>8.49</v>
      </c>
      <c r="M920" s="5"/>
    </row>
    <row r="921" spans="10:13" ht="12.75" hidden="1">
      <c r="J921" s="5">
        <f t="shared" si="27"/>
        <v>0.04546256752627059</v>
      </c>
      <c r="K921" s="14">
        <f t="shared" si="26"/>
        <v>0.0455</v>
      </c>
      <c r="L921" s="17">
        <v>8.5</v>
      </c>
      <c r="M921" s="5"/>
    </row>
    <row r="922" spans="10:13" ht="12.75" hidden="1">
      <c r="J922" s="5">
        <f t="shared" si="27"/>
        <v>0.04551395345899534</v>
      </c>
      <c r="K922" s="14">
        <f t="shared" si="26"/>
        <v>0.0455</v>
      </c>
      <c r="L922" s="17">
        <v>8.51</v>
      </c>
      <c r="M922" s="5"/>
    </row>
    <row r="923" spans="10:13" ht="12.75" hidden="1">
      <c r="J923" s="5">
        <f t="shared" si="27"/>
        <v>0.04556538216716399</v>
      </c>
      <c r="K923" s="14">
        <f t="shared" si="26"/>
        <v>0.0456</v>
      </c>
      <c r="L923" s="17">
        <v>8.52</v>
      </c>
      <c r="M923" s="5"/>
    </row>
    <row r="924" spans="10:13" ht="12.75" hidden="1">
      <c r="J924" s="5">
        <f t="shared" si="27"/>
        <v>0.04561685367668211</v>
      </c>
      <c r="K924" s="14">
        <f t="shared" si="26"/>
        <v>0.0456</v>
      </c>
      <c r="L924" s="17">
        <v>8.53</v>
      </c>
      <c r="M924" s="5"/>
    </row>
    <row r="925" spans="10:13" ht="12.75" hidden="1">
      <c r="J925" s="5">
        <f t="shared" si="27"/>
        <v>0.045668368013470184</v>
      </c>
      <c r="K925" s="14">
        <f t="shared" si="26"/>
        <v>0.0457</v>
      </c>
      <c r="L925" s="17">
        <v>8.54</v>
      </c>
      <c r="M925" s="5"/>
    </row>
    <row r="926" spans="10:13" ht="12.75" hidden="1">
      <c r="J926" s="5">
        <f t="shared" si="27"/>
        <v>0.045719925203463796</v>
      </c>
      <c r="K926" s="14">
        <f t="shared" si="26"/>
        <v>0.0457</v>
      </c>
      <c r="L926" s="17">
        <v>8.55</v>
      </c>
      <c r="M926" s="5"/>
    </row>
    <row r="927" spans="10:13" ht="12.75" hidden="1">
      <c r="J927" s="5">
        <f t="shared" si="27"/>
        <v>0.04577152527261352</v>
      </c>
      <c r="K927" s="14">
        <f t="shared" si="26"/>
        <v>0.0458</v>
      </c>
      <c r="L927" s="17">
        <v>8.56</v>
      </c>
      <c r="M927" s="5"/>
    </row>
    <row r="928" spans="10:13" ht="12.75" hidden="1">
      <c r="J928" s="5">
        <f t="shared" si="27"/>
        <v>0.04582316824688515</v>
      </c>
      <c r="K928" s="14">
        <f t="shared" si="26"/>
        <v>0.0458</v>
      </c>
      <c r="L928" s="17">
        <v>8.57</v>
      </c>
      <c r="M928" s="5"/>
    </row>
    <row r="929" spans="10:13" ht="12.75" hidden="1">
      <c r="J929" s="5">
        <f t="shared" si="27"/>
        <v>0.04587485415225928</v>
      </c>
      <c r="K929" s="14">
        <f t="shared" si="26"/>
        <v>0.0459</v>
      </c>
      <c r="L929" s="17">
        <v>8.58</v>
      </c>
      <c r="M929" s="5"/>
    </row>
    <row r="930" spans="10:13" ht="12.75" hidden="1">
      <c r="J930" s="5">
        <f t="shared" si="27"/>
        <v>0.045926583014732014</v>
      </c>
      <c r="K930" s="14">
        <f t="shared" si="26"/>
        <v>0.0459</v>
      </c>
      <c r="L930" s="17">
        <v>8.59</v>
      </c>
      <c r="M930" s="5"/>
    </row>
    <row r="931" spans="10:13" ht="12.75" hidden="1">
      <c r="J931" s="5">
        <f t="shared" si="27"/>
        <v>0.04597835486031415</v>
      </c>
      <c r="K931" s="14">
        <f t="shared" si="26"/>
        <v>0.046</v>
      </c>
      <c r="L931" s="17">
        <v>8.6</v>
      </c>
      <c r="M931" s="5"/>
    </row>
    <row r="932" spans="10:13" ht="12.75" hidden="1">
      <c r="J932" s="5">
        <f t="shared" si="27"/>
        <v>0.04603016971503188</v>
      </c>
      <c r="K932" s="14">
        <f t="shared" si="26"/>
        <v>0.046</v>
      </c>
      <c r="L932" s="17">
        <v>8.61</v>
      </c>
      <c r="M932" s="5"/>
    </row>
    <row r="933" spans="10:13" ht="12.75" hidden="1">
      <c r="J933" s="5">
        <f t="shared" si="27"/>
        <v>0.04608202760492636</v>
      </c>
      <c r="K933" s="14">
        <f t="shared" si="26"/>
        <v>0.0461</v>
      </c>
      <c r="L933" s="17">
        <v>8.62</v>
      </c>
      <c r="M933" s="5"/>
    </row>
    <row r="934" spans="10:13" ht="12.75" hidden="1">
      <c r="J934" s="5">
        <f t="shared" si="27"/>
        <v>0.046133928556053916</v>
      </c>
      <c r="K934" s="14">
        <f t="shared" si="26"/>
        <v>0.0461</v>
      </c>
      <c r="L934" s="17">
        <v>8.63</v>
      </c>
      <c r="M934" s="5"/>
    </row>
    <row r="935" spans="10:13" ht="12.75" hidden="1">
      <c r="J935" s="5">
        <f t="shared" si="27"/>
        <v>0.0461858725944862</v>
      </c>
      <c r="K935" s="14">
        <f t="shared" si="26"/>
        <v>0.0462</v>
      </c>
      <c r="L935" s="17">
        <v>8.64</v>
      </c>
      <c r="M935" s="5"/>
    </row>
    <row r="936" spans="10:13" ht="12.75" hidden="1">
      <c r="J936" s="5">
        <f t="shared" si="27"/>
        <v>0.04623785974630995</v>
      </c>
      <c r="K936" s="14">
        <f t="shared" si="26"/>
        <v>0.0462</v>
      </c>
      <c r="L936" s="17">
        <v>8.65</v>
      </c>
      <c r="M936" s="5"/>
    </row>
    <row r="937" spans="10:13" ht="12.75" hidden="1">
      <c r="J937" s="5">
        <f t="shared" si="27"/>
        <v>0.0462898900376269</v>
      </c>
      <c r="K937" s="14">
        <f t="shared" si="26"/>
        <v>0.0463</v>
      </c>
      <c r="L937" s="17">
        <v>8.66</v>
      </c>
      <c r="M937" s="5"/>
    </row>
    <row r="938" spans="10:13" ht="12.75" hidden="1">
      <c r="J938" s="5">
        <f t="shared" si="27"/>
        <v>0.04634196349455422</v>
      </c>
      <c r="K938" s="14">
        <f t="shared" si="26"/>
        <v>0.0463</v>
      </c>
      <c r="L938" s="17">
        <v>8.67</v>
      </c>
      <c r="M938" s="5"/>
    </row>
    <row r="939" spans="10:13" ht="12.75" hidden="1">
      <c r="J939" s="5">
        <f t="shared" si="27"/>
        <v>0.046394080143224214</v>
      </c>
      <c r="K939" s="14">
        <f t="shared" si="26"/>
        <v>0.0464</v>
      </c>
      <c r="L939" s="17">
        <v>8.68</v>
      </c>
      <c r="M939" s="5"/>
    </row>
    <row r="940" spans="10:13" ht="12.75" hidden="1">
      <c r="J940" s="5">
        <f t="shared" si="27"/>
        <v>0.04644624000978437</v>
      </c>
      <c r="K940" s="14">
        <f t="shared" si="26"/>
        <v>0.0464</v>
      </c>
      <c r="L940" s="17">
        <v>8.69</v>
      </c>
      <c r="M940" s="5"/>
    </row>
    <row r="941" spans="10:13" ht="12.75" hidden="1">
      <c r="J941" s="5">
        <f t="shared" si="27"/>
        <v>0.046498443120397526</v>
      </c>
      <c r="K941" s="14">
        <f t="shared" si="26"/>
        <v>0.0465</v>
      </c>
      <c r="L941" s="17">
        <v>8.7</v>
      </c>
      <c r="M941" s="5"/>
    </row>
    <row r="942" spans="10:13" ht="12.75" hidden="1">
      <c r="J942" s="5">
        <f t="shared" si="27"/>
        <v>0.04655068950124164</v>
      </c>
      <c r="K942" s="14">
        <f t="shared" si="26"/>
        <v>0.0466</v>
      </c>
      <c r="L942" s="17">
        <v>8.71</v>
      </c>
      <c r="M942" s="5"/>
    </row>
    <row r="943" spans="10:13" ht="12.75" hidden="1">
      <c r="J943" s="5">
        <f t="shared" si="27"/>
        <v>0.046602979178510084</v>
      </c>
      <c r="K943" s="14">
        <f t="shared" si="26"/>
        <v>0.0466</v>
      </c>
      <c r="L943" s="17">
        <v>8.72</v>
      </c>
      <c r="M943" s="5"/>
    </row>
    <row r="944" spans="10:13" ht="12.75" hidden="1">
      <c r="J944" s="5">
        <f t="shared" si="27"/>
        <v>0.046655312178411346</v>
      </c>
      <c r="K944" s="14">
        <f t="shared" si="26"/>
        <v>0.0467</v>
      </c>
      <c r="L944" s="17">
        <v>8.73</v>
      </c>
      <c r="M944" s="5"/>
    </row>
    <row r="945" spans="10:13" ht="12.75" hidden="1">
      <c r="J945" s="5">
        <f t="shared" si="27"/>
        <v>0.04670768852716922</v>
      </c>
      <c r="K945" s="14">
        <f t="shared" si="26"/>
        <v>0.0467</v>
      </c>
      <c r="L945" s="17">
        <v>8.74</v>
      </c>
      <c r="M945" s="5"/>
    </row>
    <row r="946" spans="10:13" ht="12.75" hidden="1">
      <c r="J946" s="5">
        <f t="shared" si="27"/>
        <v>0.046760108251022836</v>
      </c>
      <c r="K946" s="14">
        <f t="shared" si="26"/>
        <v>0.0468</v>
      </c>
      <c r="L946" s="17">
        <v>8.75</v>
      </c>
      <c r="M946" s="5"/>
    </row>
    <row r="947" spans="10:13" ht="12.75" hidden="1">
      <c r="J947" s="5">
        <f t="shared" si="27"/>
        <v>0.04681257137622685</v>
      </c>
      <c r="K947" s="14">
        <f t="shared" si="26"/>
        <v>0.0468</v>
      </c>
      <c r="L947" s="17">
        <v>8.76</v>
      </c>
      <c r="M947" s="5"/>
    </row>
    <row r="948" spans="10:13" ht="12.75" hidden="1">
      <c r="J948" s="5">
        <f t="shared" si="27"/>
        <v>0.046865077929050925</v>
      </c>
      <c r="K948" s="14">
        <f t="shared" si="26"/>
        <v>0.0469</v>
      </c>
      <c r="L948" s="17">
        <v>8.77</v>
      </c>
      <c r="M948" s="5"/>
    </row>
    <row r="949" spans="10:13" ht="12.75" hidden="1">
      <c r="J949" s="5">
        <f t="shared" si="27"/>
        <v>0.04691762793578036</v>
      </c>
      <c r="K949" s="14">
        <f t="shared" si="26"/>
        <v>0.0469</v>
      </c>
      <c r="L949" s="17">
        <v>8.78</v>
      </c>
      <c r="M949" s="5"/>
    </row>
    <row r="950" spans="10:13" ht="12.75" hidden="1">
      <c r="J950" s="5">
        <f t="shared" si="27"/>
        <v>0.04697022142271545</v>
      </c>
      <c r="K950" s="14">
        <f t="shared" si="26"/>
        <v>0.047</v>
      </c>
      <c r="L950" s="17">
        <v>8.79</v>
      </c>
      <c r="M950" s="5"/>
    </row>
    <row r="951" spans="10:13" ht="12.75" hidden="1">
      <c r="J951" s="5">
        <f t="shared" si="27"/>
        <v>0.04702285841617204</v>
      </c>
      <c r="K951" s="14">
        <f t="shared" si="26"/>
        <v>0.047</v>
      </c>
      <c r="L951" s="17">
        <v>8.8</v>
      </c>
      <c r="M951" s="5"/>
    </row>
    <row r="952" spans="10:13" ht="12.75" hidden="1">
      <c r="J952" s="5">
        <f t="shared" si="27"/>
        <v>0.04707553894248173</v>
      </c>
      <c r="K952" s="14">
        <f t="shared" si="26"/>
        <v>0.0471</v>
      </c>
      <c r="L952" s="17">
        <v>8.81</v>
      </c>
      <c r="M952" s="5"/>
    </row>
    <row r="953" spans="10:13" ht="12.75" hidden="1">
      <c r="J953" s="5">
        <f t="shared" si="27"/>
        <v>0.04712826302799078</v>
      </c>
      <c r="K953" s="14">
        <f t="shared" si="26"/>
        <v>0.0471</v>
      </c>
      <c r="L953" s="17">
        <v>8.82</v>
      </c>
      <c r="M953" s="5"/>
    </row>
    <row r="954" spans="10:13" ht="12.75" hidden="1">
      <c r="J954" s="5">
        <f t="shared" si="27"/>
        <v>0.04718103069906143</v>
      </c>
      <c r="K954" s="14">
        <f t="shared" si="26"/>
        <v>0.0472</v>
      </c>
      <c r="L954" s="17">
        <v>8.83</v>
      </c>
      <c r="M954" s="5"/>
    </row>
    <row r="955" spans="10:13" ht="12.75" hidden="1">
      <c r="J955" s="5">
        <f t="shared" si="27"/>
        <v>0.047233841982071256</v>
      </c>
      <c r="K955" s="14">
        <f t="shared" si="26"/>
        <v>0.0472</v>
      </c>
      <c r="L955" s="17">
        <v>8.84</v>
      </c>
      <c r="M955" s="5"/>
    </row>
    <row r="956" spans="10:13" ht="12.75" hidden="1">
      <c r="J956" s="5">
        <f t="shared" si="27"/>
        <v>0.04728669690341303</v>
      </c>
      <c r="K956" s="14">
        <f t="shared" si="26"/>
        <v>0.0473</v>
      </c>
      <c r="L956" s="17">
        <v>8.85</v>
      </c>
      <c r="M956" s="5"/>
    </row>
    <row r="957" spans="10:13" ht="12.75" hidden="1">
      <c r="J957" s="5">
        <f t="shared" si="27"/>
        <v>0.04733959548949507</v>
      </c>
      <c r="K957" s="14">
        <f t="shared" si="26"/>
        <v>0.0473</v>
      </c>
      <c r="L957" s="17">
        <v>8.86</v>
      </c>
      <c r="M957" s="5"/>
    </row>
    <row r="958" spans="10:13" ht="12.75" hidden="1">
      <c r="J958" s="5">
        <f t="shared" si="27"/>
        <v>0.04739253776674135</v>
      </c>
      <c r="K958" s="14">
        <f t="shared" si="26"/>
        <v>0.0474</v>
      </c>
      <c r="L958" s="17">
        <v>8.87</v>
      </c>
      <c r="M958" s="5"/>
    </row>
    <row r="959" spans="10:13" ht="12.75" hidden="1">
      <c r="J959" s="5">
        <f t="shared" si="27"/>
        <v>0.04744552376159128</v>
      </c>
      <c r="K959" s="14">
        <f t="shared" si="26"/>
        <v>0.0474</v>
      </c>
      <c r="L959" s="17">
        <v>8.88</v>
      </c>
      <c r="M959" s="5"/>
    </row>
    <row r="960" spans="10:13" ht="12.75" hidden="1">
      <c r="J960" s="5">
        <f t="shared" si="27"/>
        <v>0.04749855350049936</v>
      </c>
      <c r="K960" s="14">
        <f t="shared" si="26"/>
        <v>0.0475</v>
      </c>
      <c r="L960" s="17">
        <v>8.89</v>
      </c>
      <c r="M960" s="5"/>
    </row>
    <row r="961" spans="10:13" ht="12.75" hidden="1">
      <c r="J961" s="5">
        <f t="shared" si="27"/>
        <v>0.04755162700993609</v>
      </c>
      <c r="K961" s="14">
        <f t="shared" si="26"/>
        <v>0.0476</v>
      </c>
      <c r="L961" s="17">
        <v>8.9</v>
      </c>
      <c r="M961" s="5"/>
    </row>
    <row r="962" spans="10:13" ht="12.75" hidden="1">
      <c r="J962" s="5">
        <f t="shared" si="27"/>
        <v>0.04760474431638728</v>
      </c>
      <c r="K962" s="14">
        <f t="shared" si="26"/>
        <v>0.0476</v>
      </c>
      <c r="L962" s="17">
        <v>8.91</v>
      </c>
      <c r="M962" s="5"/>
    </row>
    <row r="963" spans="10:13" ht="12.75" hidden="1">
      <c r="J963" s="5">
        <f t="shared" si="27"/>
        <v>0.04765790544635429</v>
      </c>
      <c r="K963" s="14">
        <f t="shared" si="26"/>
        <v>0.0477</v>
      </c>
      <c r="L963" s="17">
        <v>8.92</v>
      </c>
      <c r="M963" s="5"/>
    </row>
    <row r="964" spans="10:13" ht="12.75" hidden="1">
      <c r="J964" s="5">
        <f t="shared" si="27"/>
        <v>0.0477111104263539</v>
      </c>
      <c r="K964" s="14">
        <f t="shared" si="26"/>
        <v>0.0477</v>
      </c>
      <c r="L964" s="17">
        <v>8.93</v>
      </c>
      <c r="M964" s="5"/>
    </row>
    <row r="965" spans="10:13" ht="12.75" hidden="1">
      <c r="J965" s="5">
        <f t="shared" si="27"/>
        <v>0.04776435928291878</v>
      </c>
      <c r="K965" s="14">
        <f t="shared" si="26"/>
        <v>0.0478</v>
      </c>
      <c r="L965" s="17">
        <v>8.94</v>
      </c>
      <c r="M965" s="5"/>
    </row>
    <row r="966" spans="10:13" ht="12.75" hidden="1">
      <c r="J966" s="5">
        <f t="shared" si="27"/>
        <v>0.04781765204259669</v>
      </c>
      <c r="K966" s="14">
        <f t="shared" si="26"/>
        <v>0.0478</v>
      </c>
      <c r="L966" s="17">
        <v>8.95</v>
      </c>
      <c r="M966" s="5"/>
    </row>
    <row r="967" spans="10:13" ht="12.75" hidden="1">
      <c r="J967" s="5">
        <f t="shared" si="27"/>
        <v>0.0478709887319515</v>
      </c>
      <c r="K967" s="14">
        <f aca="true" t="shared" si="28" ref="K967:K1030">ROUND(J967,4)</f>
        <v>0.0479</v>
      </c>
      <c r="L967" s="17">
        <v>8.96</v>
      </c>
      <c r="M967" s="5"/>
    </row>
    <row r="968" spans="10:13" ht="12.75" hidden="1">
      <c r="J968" s="5">
        <f t="shared" si="27"/>
        <v>0.04792436937756217</v>
      </c>
      <c r="K968" s="14">
        <f t="shared" si="28"/>
        <v>0.0479</v>
      </c>
      <c r="L968" s="17">
        <v>8.97</v>
      </c>
      <c r="M968" s="5"/>
    </row>
    <row r="969" spans="10:13" ht="12.75" hidden="1">
      <c r="J969" s="5">
        <f aca="true" t="shared" si="29" ref="J969:J1032">TAN(3.14*(20+L969)/180)-((20+L969)*3.14/180)</f>
        <v>0.047977794006023644</v>
      </c>
      <c r="K969" s="14">
        <f t="shared" si="28"/>
        <v>0.048</v>
      </c>
      <c r="L969" s="17">
        <v>8.98</v>
      </c>
      <c r="M969" s="5"/>
    </row>
    <row r="970" spans="10:13" ht="12.75" hidden="1">
      <c r="J970" s="5">
        <f t="shared" si="29"/>
        <v>0.048031262643946415</v>
      </c>
      <c r="K970" s="14">
        <f t="shared" si="28"/>
        <v>0.048</v>
      </c>
      <c r="L970" s="17">
        <v>8.99</v>
      </c>
      <c r="M970" s="5"/>
    </row>
    <row r="971" spans="10:13" ht="12.75" hidden="1">
      <c r="J971" s="5">
        <f t="shared" si="29"/>
        <v>0.04808477531795641</v>
      </c>
      <c r="K971" s="14">
        <f t="shared" si="28"/>
        <v>0.0481</v>
      </c>
      <c r="L971" s="17">
        <v>9</v>
      </c>
      <c r="M971" s="5"/>
    </row>
    <row r="972" spans="10:13" ht="12.75" hidden="1">
      <c r="J972" s="5">
        <f t="shared" si="29"/>
        <v>0.04813833205469542</v>
      </c>
      <c r="K972" s="14">
        <f t="shared" si="28"/>
        <v>0.0481</v>
      </c>
      <c r="L972" s="17">
        <v>9.01</v>
      </c>
      <c r="M972" s="5"/>
    </row>
    <row r="973" spans="10:13" ht="12.75" hidden="1">
      <c r="J973" s="5">
        <f t="shared" si="29"/>
        <v>0.04819193288082091</v>
      </c>
      <c r="K973" s="14">
        <f t="shared" si="28"/>
        <v>0.0482</v>
      </c>
      <c r="L973" s="17">
        <v>9.02</v>
      </c>
      <c r="M973" s="5"/>
    </row>
    <row r="974" spans="10:13" ht="12.75" hidden="1">
      <c r="J974" s="5">
        <f t="shared" si="29"/>
        <v>0.04824557782300598</v>
      </c>
      <c r="K974" s="14">
        <f t="shared" si="28"/>
        <v>0.0482</v>
      </c>
      <c r="L974" s="17">
        <v>9.03</v>
      </c>
      <c r="M974" s="5"/>
    </row>
    <row r="975" spans="10:13" ht="12.75" hidden="1">
      <c r="J975" s="5">
        <f t="shared" si="29"/>
        <v>0.048299266907939176</v>
      </c>
      <c r="K975" s="14">
        <f t="shared" si="28"/>
        <v>0.0483</v>
      </c>
      <c r="L975" s="17">
        <v>9.04</v>
      </c>
      <c r="M975" s="5"/>
    </row>
    <row r="976" spans="10:13" ht="12.75" hidden="1">
      <c r="J976" s="5">
        <f t="shared" si="29"/>
        <v>0.04835300016232513</v>
      </c>
      <c r="K976" s="14">
        <f t="shared" si="28"/>
        <v>0.0484</v>
      </c>
      <c r="L976" s="17">
        <v>9.05</v>
      </c>
      <c r="M976" s="5"/>
    </row>
    <row r="977" spans="10:13" ht="12.75" hidden="1">
      <c r="J977" s="5">
        <f t="shared" si="29"/>
        <v>0.04840677761288403</v>
      </c>
      <c r="K977" s="14">
        <f t="shared" si="28"/>
        <v>0.0484</v>
      </c>
      <c r="L977" s="17">
        <v>9.06</v>
      </c>
      <c r="M977" s="5"/>
    </row>
    <row r="978" spans="10:13" ht="12.75" hidden="1">
      <c r="J978" s="5">
        <f t="shared" si="29"/>
        <v>0.048460599286351824</v>
      </c>
      <c r="K978" s="14">
        <f t="shared" si="28"/>
        <v>0.0485</v>
      </c>
      <c r="L978" s="17">
        <v>9.07</v>
      </c>
      <c r="M978" s="5"/>
    </row>
    <row r="979" spans="10:13" ht="12.75" hidden="1">
      <c r="J979" s="5">
        <f t="shared" si="29"/>
        <v>0.048514465209479996</v>
      </c>
      <c r="K979" s="14">
        <f t="shared" si="28"/>
        <v>0.0485</v>
      </c>
      <c r="L979" s="17">
        <v>9.08</v>
      </c>
      <c r="M979" s="5"/>
    </row>
    <row r="980" spans="10:13" ht="12.75" hidden="1">
      <c r="J980" s="5">
        <f t="shared" si="29"/>
        <v>0.048568375409036135</v>
      </c>
      <c r="K980" s="14">
        <f t="shared" si="28"/>
        <v>0.0486</v>
      </c>
      <c r="L980" s="17">
        <v>9.09</v>
      </c>
      <c r="M980" s="5"/>
    </row>
    <row r="981" spans="10:13" ht="12.75" hidden="1">
      <c r="J981" s="5">
        <f t="shared" si="29"/>
        <v>0.048622329911803486</v>
      </c>
      <c r="K981" s="14">
        <f t="shared" si="28"/>
        <v>0.0486</v>
      </c>
      <c r="L981" s="17">
        <v>9.1</v>
      </c>
      <c r="M981" s="5"/>
    </row>
    <row r="982" spans="10:13" ht="12.75" hidden="1">
      <c r="J982" s="5">
        <f t="shared" si="29"/>
        <v>0.04867632874458083</v>
      </c>
      <c r="K982" s="14">
        <f t="shared" si="28"/>
        <v>0.0487</v>
      </c>
      <c r="L982" s="17">
        <v>9.11</v>
      </c>
      <c r="M982" s="5"/>
    </row>
    <row r="983" spans="10:13" ht="12.75" hidden="1">
      <c r="J983" s="5">
        <f t="shared" si="29"/>
        <v>0.04873037193418317</v>
      </c>
      <c r="K983" s="14">
        <f t="shared" si="28"/>
        <v>0.0487</v>
      </c>
      <c r="L983" s="17">
        <v>9.12</v>
      </c>
      <c r="M983" s="5"/>
    </row>
    <row r="984" spans="10:13" ht="12.75" hidden="1">
      <c r="J984" s="5">
        <f t="shared" si="29"/>
        <v>0.048784459507441036</v>
      </c>
      <c r="K984" s="14">
        <f t="shared" si="28"/>
        <v>0.0488</v>
      </c>
      <c r="L984" s="17">
        <v>9.13</v>
      </c>
      <c r="M984" s="5"/>
    </row>
    <row r="985" spans="10:13" ht="12.75" hidden="1">
      <c r="J985" s="5">
        <f t="shared" si="29"/>
        <v>0.048838591491200845</v>
      </c>
      <c r="K985" s="14">
        <f t="shared" si="28"/>
        <v>0.0488</v>
      </c>
      <c r="L985" s="17">
        <v>9.14</v>
      </c>
      <c r="M985" s="5"/>
    </row>
    <row r="986" spans="10:13" ht="12.75" hidden="1">
      <c r="J986" s="5">
        <f t="shared" si="29"/>
        <v>0.048892767912324886</v>
      </c>
      <c r="K986" s="14">
        <f t="shared" si="28"/>
        <v>0.0489</v>
      </c>
      <c r="L986" s="17">
        <v>9.15</v>
      </c>
      <c r="M986" s="5"/>
    </row>
    <row r="987" spans="10:13" ht="12.75" hidden="1">
      <c r="J987" s="5">
        <f t="shared" si="29"/>
        <v>0.048946988797691215</v>
      </c>
      <c r="K987" s="14">
        <f t="shared" si="28"/>
        <v>0.0489</v>
      </c>
      <c r="L987" s="17">
        <v>9.16</v>
      </c>
      <c r="M987" s="5"/>
    </row>
    <row r="988" spans="10:13" ht="12.75" hidden="1">
      <c r="J988" s="5">
        <f t="shared" si="29"/>
        <v>0.049001254174193876</v>
      </c>
      <c r="K988" s="14">
        <f t="shared" si="28"/>
        <v>0.049</v>
      </c>
      <c r="L988" s="17">
        <v>9.17</v>
      </c>
      <c r="M988" s="5"/>
    </row>
    <row r="989" spans="10:13" ht="12.75" hidden="1">
      <c r="J989" s="5">
        <f t="shared" si="29"/>
        <v>0.049055564068742896</v>
      </c>
      <c r="K989" s="14">
        <f t="shared" si="28"/>
        <v>0.0491</v>
      </c>
      <c r="L989" s="17">
        <v>9.18</v>
      </c>
      <c r="M989" s="5"/>
    </row>
    <row r="990" spans="10:13" ht="12.75" hidden="1">
      <c r="J990" s="5">
        <f t="shared" si="29"/>
        <v>0.04910991850826374</v>
      </c>
      <c r="K990" s="14">
        <f t="shared" si="28"/>
        <v>0.0491</v>
      </c>
      <c r="L990" s="17">
        <v>9.19</v>
      </c>
      <c r="M990" s="5"/>
    </row>
    <row r="991" spans="10:13" ht="12.75" hidden="1">
      <c r="J991" s="5">
        <f t="shared" si="29"/>
        <v>0.04916431751969841</v>
      </c>
      <c r="K991" s="14">
        <f t="shared" si="28"/>
        <v>0.0492</v>
      </c>
      <c r="L991" s="17">
        <v>9.2</v>
      </c>
      <c r="M991" s="5"/>
    </row>
    <row r="992" spans="10:13" ht="12.75" hidden="1">
      <c r="J992" s="5">
        <f t="shared" si="29"/>
        <v>0.04921876113000434</v>
      </c>
      <c r="K992" s="14">
        <f t="shared" si="28"/>
        <v>0.0492</v>
      </c>
      <c r="L992" s="17">
        <v>9.21</v>
      </c>
      <c r="M992" s="5"/>
    </row>
    <row r="993" spans="10:13" ht="12.75" hidden="1">
      <c r="J993" s="5">
        <f t="shared" si="29"/>
        <v>0.04927324936615518</v>
      </c>
      <c r="K993" s="14">
        <f t="shared" si="28"/>
        <v>0.0493</v>
      </c>
      <c r="L993" s="17">
        <v>9.22</v>
      </c>
      <c r="M993" s="5"/>
    </row>
    <row r="994" spans="10:13" ht="12.75" hidden="1">
      <c r="J994" s="5">
        <f t="shared" si="29"/>
        <v>0.04932778225514034</v>
      </c>
      <c r="K994" s="14">
        <f t="shared" si="28"/>
        <v>0.0493</v>
      </c>
      <c r="L994" s="17">
        <v>9.23</v>
      </c>
      <c r="M994" s="5"/>
    </row>
    <row r="995" spans="10:13" ht="12.75" hidden="1">
      <c r="J995" s="5">
        <f t="shared" si="29"/>
        <v>0.04938235982396544</v>
      </c>
      <c r="K995" s="14">
        <f t="shared" si="28"/>
        <v>0.0494</v>
      </c>
      <c r="L995" s="17">
        <v>9.24</v>
      </c>
      <c r="M995" s="5"/>
    </row>
    <row r="996" spans="10:13" ht="12.75" hidden="1">
      <c r="J996" s="5">
        <f t="shared" si="29"/>
        <v>0.04943698209965175</v>
      </c>
      <c r="K996" s="14">
        <f t="shared" si="28"/>
        <v>0.0494</v>
      </c>
      <c r="L996" s="17">
        <v>9.25</v>
      </c>
      <c r="M996" s="5"/>
    </row>
    <row r="997" spans="10:13" ht="12.75" hidden="1">
      <c r="J997" s="5">
        <f t="shared" si="29"/>
        <v>0.04949164910923676</v>
      </c>
      <c r="K997" s="14">
        <f t="shared" si="28"/>
        <v>0.0495</v>
      </c>
      <c r="L997" s="17">
        <v>9.26</v>
      </c>
      <c r="M997" s="5"/>
    </row>
    <row r="998" spans="10:13" ht="12.75" hidden="1">
      <c r="J998" s="5">
        <f t="shared" si="29"/>
        <v>0.04954636087977404</v>
      </c>
      <c r="K998" s="14">
        <f t="shared" si="28"/>
        <v>0.0495</v>
      </c>
      <c r="L998" s="17">
        <v>9.27</v>
      </c>
      <c r="M998" s="5"/>
    </row>
    <row r="999" spans="10:13" ht="12.75" hidden="1">
      <c r="J999" s="5">
        <f t="shared" si="29"/>
        <v>0.04960111743833284</v>
      </c>
      <c r="K999" s="14">
        <f t="shared" si="28"/>
        <v>0.0496</v>
      </c>
      <c r="L999" s="17">
        <v>9.28</v>
      </c>
      <c r="M999" s="5"/>
    </row>
    <row r="1000" spans="10:13" ht="12.75" hidden="1">
      <c r="J1000" s="5">
        <f t="shared" si="29"/>
        <v>0.049655918811998934</v>
      </c>
      <c r="K1000" s="14">
        <f t="shared" si="28"/>
        <v>0.0497</v>
      </c>
      <c r="L1000" s="17">
        <v>9.29</v>
      </c>
      <c r="M1000" s="5"/>
    </row>
    <row r="1001" spans="10:13" ht="12.75" hidden="1">
      <c r="J1001" s="5">
        <f t="shared" si="29"/>
        <v>0.04971076502787375</v>
      </c>
      <c r="K1001" s="14">
        <f t="shared" si="28"/>
        <v>0.0497</v>
      </c>
      <c r="L1001" s="17">
        <v>9.3</v>
      </c>
      <c r="M1001" s="5"/>
    </row>
    <row r="1002" spans="10:13" ht="12.75" hidden="1">
      <c r="J1002" s="5">
        <f t="shared" si="29"/>
        <v>0.04976565611307482</v>
      </c>
      <c r="K1002" s="14">
        <f t="shared" si="28"/>
        <v>0.0498</v>
      </c>
      <c r="L1002" s="17">
        <v>9.31</v>
      </c>
      <c r="M1002" s="5"/>
    </row>
    <row r="1003" spans="10:13" ht="12.75" hidden="1">
      <c r="J1003" s="5">
        <f t="shared" si="29"/>
        <v>0.04982059209473588</v>
      </c>
      <c r="K1003" s="14">
        <f t="shared" si="28"/>
        <v>0.0498</v>
      </c>
      <c r="L1003" s="17">
        <v>9.32</v>
      </c>
      <c r="M1003" s="5"/>
    </row>
    <row r="1004" spans="10:13" ht="12.75" hidden="1">
      <c r="J1004" s="5">
        <f t="shared" si="29"/>
        <v>0.04987557300000689</v>
      </c>
      <c r="K1004" s="14">
        <f t="shared" si="28"/>
        <v>0.0499</v>
      </c>
      <c r="L1004" s="17">
        <v>9.33</v>
      </c>
      <c r="M1004" s="5"/>
    </row>
    <row r="1005" spans="10:13" ht="12.75" hidden="1">
      <c r="J1005" s="5">
        <f t="shared" si="29"/>
        <v>0.049930598856053554</v>
      </c>
      <c r="K1005" s="14">
        <f t="shared" si="28"/>
        <v>0.0499</v>
      </c>
      <c r="L1005" s="17">
        <v>9.34</v>
      </c>
      <c r="M1005" s="5"/>
    </row>
    <row r="1006" spans="10:13" ht="12.75" hidden="1">
      <c r="J1006" s="5">
        <f t="shared" si="29"/>
        <v>0.04998566969005802</v>
      </c>
      <c r="K1006" s="14">
        <f t="shared" si="28"/>
        <v>0.05</v>
      </c>
      <c r="L1006" s="17">
        <v>9.35</v>
      </c>
      <c r="M1006" s="5"/>
    </row>
    <row r="1007" spans="10:13" ht="12.75" hidden="1">
      <c r="J1007" s="5">
        <f t="shared" si="29"/>
        <v>0.05004078552921831</v>
      </c>
      <c r="K1007" s="14">
        <f t="shared" si="28"/>
        <v>0.05</v>
      </c>
      <c r="L1007" s="17">
        <v>9.36</v>
      </c>
      <c r="M1007" s="5"/>
    </row>
    <row r="1008" spans="10:13" ht="12.75" hidden="1">
      <c r="J1008" s="5">
        <f t="shared" si="29"/>
        <v>0.05009594640074866</v>
      </c>
      <c r="K1008" s="14">
        <f t="shared" si="28"/>
        <v>0.0501</v>
      </c>
      <c r="L1008" s="17">
        <v>9.37</v>
      </c>
      <c r="M1008" s="5"/>
    </row>
    <row r="1009" spans="10:13" ht="12.75" hidden="1">
      <c r="J1009" s="5">
        <f t="shared" si="29"/>
        <v>0.05015115233187972</v>
      </c>
      <c r="K1009" s="14">
        <f t="shared" si="28"/>
        <v>0.0502</v>
      </c>
      <c r="L1009" s="17">
        <v>9.38</v>
      </c>
      <c r="M1009" s="5"/>
    </row>
    <row r="1010" spans="10:13" ht="12.75" hidden="1">
      <c r="J1010" s="5">
        <f t="shared" si="29"/>
        <v>0.05020640334985804</v>
      </c>
      <c r="K1010" s="14">
        <f t="shared" si="28"/>
        <v>0.0502</v>
      </c>
      <c r="L1010" s="17">
        <v>9.39</v>
      </c>
      <c r="M1010" s="5"/>
    </row>
    <row r="1011" spans="10:13" ht="12.75" hidden="1">
      <c r="J1011" s="5">
        <f t="shared" si="29"/>
        <v>0.050261699481946365</v>
      </c>
      <c r="K1011" s="14">
        <f t="shared" si="28"/>
        <v>0.0503</v>
      </c>
      <c r="L1011" s="17">
        <v>9.4</v>
      </c>
      <c r="M1011" s="5"/>
    </row>
    <row r="1012" spans="10:13" ht="12.75" hidden="1">
      <c r="J1012" s="5">
        <f t="shared" si="29"/>
        <v>0.05031704075542376</v>
      </c>
      <c r="K1012" s="14">
        <f t="shared" si="28"/>
        <v>0.0503</v>
      </c>
      <c r="L1012" s="17">
        <v>9.41</v>
      </c>
      <c r="M1012" s="5"/>
    </row>
    <row r="1013" spans="10:13" ht="12.75" hidden="1">
      <c r="J1013" s="5">
        <f t="shared" si="29"/>
        <v>0.0503724271975855</v>
      </c>
      <c r="K1013" s="14">
        <f t="shared" si="28"/>
        <v>0.0504</v>
      </c>
      <c r="L1013" s="17">
        <v>9.42</v>
      </c>
      <c r="M1013" s="5"/>
    </row>
    <row r="1014" spans="10:13" ht="12.75" hidden="1">
      <c r="J1014" s="5">
        <f t="shared" si="29"/>
        <v>0.05042785883574297</v>
      </c>
      <c r="K1014" s="14">
        <f t="shared" si="28"/>
        <v>0.0504</v>
      </c>
      <c r="L1014" s="17">
        <v>9.43</v>
      </c>
      <c r="M1014" s="5"/>
    </row>
    <row r="1015" spans="10:13" ht="12.75" hidden="1">
      <c r="J1015" s="5">
        <f t="shared" si="29"/>
        <v>0.05048333569722385</v>
      </c>
      <c r="K1015" s="14">
        <f t="shared" si="28"/>
        <v>0.0505</v>
      </c>
      <c r="L1015" s="17">
        <v>9.44</v>
      </c>
      <c r="M1015" s="5"/>
    </row>
    <row r="1016" spans="10:13" ht="12.75" hidden="1">
      <c r="J1016" s="5">
        <f t="shared" si="29"/>
        <v>0.050538857809372284</v>
      </c>
      <c r="K1016" s="14">
        <f t="shared" si="28"/>
        <v>0.0505</v>
      </c>
      <c r="L1016" s="17">
        <v>9.45</v>
      </c>
      <c r="M1016" s="5"/>
    </row>
    <row r="1017" spans="10:13" ht="12.75" hidden="1">
      <c r="J1017" s="5">
        <f t="shared" si="29"/>
        <v>0.050594425199548376</v>
      </c>
      <c r="K1017" s="14">
        <f t="shared" si="28"/>
        <v>0.0506</v>
      </c>
      <c r="L1017" s="17">
        <v>9.46</v>
      </c>
      <c r="M1017" s="5"/>
    </row>
    <row r="1018" spans="10:13" ht="12.75" hidden="1">
      <c r="J1018" s="5">
        <f t="shared" si="29"/>
        <v>0.050650037895128674</v>
      </c>
      <c r="K1018" s="14">
        <f t="shared" si="28"/>
        <v>0.0507</v>
      </c>
      <c r="L1018" s="17">
        <v>9.47</v>
      </c>
      <c r="M1018" s="5"/>
    </row>
    <row r="1019" spans="10:13" ht="12.75" hidden="1">
      <c r="J1019" s="5">
        <f t="shared" si="29"/>
        <v>0.050705695923506044</v>
      </c>
      <c r="K1019" s="14">
        <f t="shared" si="28"/>
        <v>0.0507</v>
      </c>
      <c r="L1019" s="17">
        <v>9.48</v>
      </c>
      <c r="M1019" s="5"/>
    </row>
    <row r="1020" spans="10:13" ht="12.75" hidden="1">
      <c r="J1020" s="5">
        <f t="shared" si="29"/>
        <v>0.05076139931208956</v>
      </c>
      <c r="K1020" s="14">
        <f t="shared" si="28"/>
        <v>0.0508</v>
      </c>
      <c r="L1020" s="17">
        <v>9.49</v>
      </c>
      <c r="M1020" s="5"/>
    </row>
    <row r="1021" spans="10:13" ht="12.75" hidden="1">
      <c r="J1021" s="5">
        <f t="shared" si="29"/>
        <v>0.05081714808830484</v>
      </c>
      <c r="K1021" s="14">
        <f t="shared" si="28"/>
        <v>0.0508</v>
      </c>
      <c r="L1021" s="17">
        <v>9.5</v>
      </c>
      <c r="M1021" s="5"/>
    </row>
    <row r="1022" spans="10:13" ht="12.75" hidden="1">
      <c r="J1022" s="5">
        <f t="shared" si="29"/>
        <v>0.0508729422795936</v>
      </c>
      <c r="K1022" s="14">
        <f t="shared" si="28"/>
        <v>0.0509</v>
      </c>
      <c r="L1022" s="17">
        <v>9.51</v>
      </c>
      <c r="M1022" s="5"/>
    </row>
    <row r="1023" spans="10:13" ht="12.75" hidden="1">
      <c r="J1023" s="5">
        <f t="shared" si="29"/>
        <v>0.0509287819134141</v>
      </c>
      <c r="K1023" s="14">
        <f t="shared" si="28"/>
        <v>0.0509</v>
      </c>
      <c r="L1023" s="17">
        <v>9.52</v>
      </c>
      <c r="M1023" s="5"/>
    </row>
    <row r="1024" spans="10:13" ht="12.75" hidden="1">
      <c r="J1024" s="5">
        <f t="shared" si="29"/>
        <v>0.05098466701724069</v>
      </c>
      <c r="K1024" s="14">
        <f t="shared" si="28"/>
        <v>0.051</v>
      </c>
      <c r="L1024" s="17">
        <v>9.53</v>
      </c>
      <c r="M1024" s="5"/>
    </row>
    <row r="1025" spans="10:13" ht="12.75" hidden="1">
      <c r="J1025" s="5">
        <f t="shared" si="29"/>
        <v>0.05104059761856461</v>
      </c>
      <c r="K1025" s="14">
        <f t="shared" si="28"/>
        <v>0.051</v>
      </c>
      <c r="L1025" s="17">
        <v>9.54</v>
      </c>
      <c r="M1025" s="5"/>
    </row>
    <row r="1026" spans="10:13" ht="12.75" hidden="1">
      <c r="J1026" s="5">
        <f t="shared" si="29"/>
        <v>0.05109657374489296</v>
      </c>
      <c r="K1026" s="14">
        <f t="shared" si="28"/>
        <v>0.0511</v>
      </c>
      <c r="L1026" s="17">
        <v>9.55</v>
      </c>
      <c r="M1026" s="5"/>
    </row>
    <row r="1027" spans="10:13" ht="12.75" hidden="1">
      <c r="J1027" s="5">
        <f t="shared" si="29"/>
        <v>0.051152595423749614</v>
      </c>
      <c r="K1027" s="14">
        <f t="shared" si="28"/>
        <v>0.0512</v>
      </c>
      <c r="L1027" s="17">
        <v>9.56</v>
      </c>
      <c r="M1027" s="5"/>
    </row>
    <row r="1028" spans="10:13" ht="12.75" hidden="1">
      <c r="J1028" s="5">
        <f t="shared" si="29"/>
        <v>0.051208662682674655</v>
      </c>
      <c r="K1028" s="14">
        <f t="shared" si="28"/>
        <v>0.0512</v>
      </c>
      <c r="L1028" s="17">
        <v>9.57</v>
      </c>
      <c r="M1028" s="5"/>
    </row>
    <row r="1029" spans="10:13" ht="12.75" hidden="1">
      <c r="J1029" s="5">
        <f t="shared" si="29"/>
        <v>0.05126477554922482</v>
      </c>
      <c r="K1029" s="14">
        <f t="shared" si="28"/>
        <v>0.0513</v>
      </c>
      <c r="L1029" s="17">
        <v>9.58</v>
      </c>
      <c r="M1029" s="5"/>
    </row>
    <row r="1030" spans="10:13" ht="12.75" hidden="1">
      <c r="J1030" s="5">
        <f t="shared" si="29"/>
        <v>0.051320934050973155</v>
      </c>
      <c r="K1030" s="14">
        <f t="shared" si="28"/>
        <v>0.0513</v>
      </c>
      <c r="L1030" s="17">
        <v>9.59</v>
      </c>
      <c r="M1030" s="5"/>
    </row>
    <row r="1031" spans="10:13" ht="12.75" hidden="1">
      <c r="J1031" s="5">
        <f t="shared" si="29"/>
        <v>0.051377138215509155</v>
      </c>
      <c r="K1031" s="14">
        <f aca="true" t="shared" si="30" ref="K1031:K1094">ROUND(J1031,4)</f>
        <v>0.0514</v>
      </c>
      <c r="L1031" s="17">
        <v>9.6</v>
      </c>
      <c r="M1031" s="5"/>
    </row>
    <row r="1032" spans="10:13" ht="12.75" hidden="1">
      <c r="J1032" s="5">
        <f t="shared" si="29"/>
        <v>0.05143338807043907</v>
      </c>
      <c r="K1032" s="14">
        <f t="shared" si="30"/>
        <v>0.0514</v>
      </c>
      <c r="L1032" s="17">
        <v>9.61</v>
      </c>
      <c r="M1032" s="5"/>
    </row>
    <row r="1033" spans="10:13" ht="12.75" hidden="1">
      <c r="J1033" s="5">
        <f aca="true" t="shared" si="31" ref="J1033:J1096">TAN(3.14*(20+L1033)/180)-((20+L1033)*3.14/180)</f>
        <v>0.05148968364338524</v>
      </c>
      <c r="K1033" s="14">
        <f t="shared" si="30"/>
        <v>0.0515</v>
      </c>
      <c r="L1033" s="17">
        <v>9.62</v>
      </c>
      <c r="M1033" s="5"/>
    </row>
    <row r="1034" spans="10:13" ht="12.75" hidden="1">
      <c r="J1034" s="5">
        <f t="shared" si="31"/>
        <v>0.05154602496198679</v>
      </c>
      <c r="K1034" s="14">
        <f t="shared" si="30"/>
        <v>0.0515</v>
      </c>
      <c r="L1034" s="17">
        <v>9.63</v>
      </c>
      <c r="M1034" s="5"/>
    </row>
    <row r="1035" spans="10:13" ht="12.75" hidden="1">
      <c r="J1035" s="5">
        <f t="shared" si="31"/>
        <v>0.05160241205389926</v>
      </c>
      <c r="K1035" s="14">
        <f t="shared" si="30"/>
        <v>0.0516</v>
      </c>
      <c r="L1035" s="17">
        <v>9.64</v>
      </c>
      <c r="M1035" s="5"/>
    </row>
    <row r="1036" spans="10:13" ht="12.75" hidden="1">
      <c r="J1036" s="5">
        <f t="shared" si="31"/>
        <v>0.05165884494679496</v>
      </c>
      <c r="K1036" s="14">
        <f t="shared" si="30"/>
        <v>0.0517</v>
      </c>
      <c r="L1036" s="17">
        <v>9.65</v>
      </c>
      <c r="M1036" s="5"/>
    </row>
    <row r="1037" spans="10:13" ht="12.75" hidden="1">
      <c r="J1037" s="5">
        <f t="shared" si="31"/>
        <v>0.0517153236683624</v>
      </c>
      <c r="K1037" s="14">
        <f t="shared" si="30"/>
        <v>0.0517</v>
      </c>
      <c r="L1037" s="17">
        <v>9.66</v>
      </c>
      <c r="M1037" s="5"/>
    </row>
    <row r="1038" spans="10:13" ht="12.75" hidden="1">
      <c r="J1038" s="5">
        <f t="shared" si="31"/>
        <v>0.051771848246306984</v>
      </c>
      <c r="K1038" s="14">
        <f t="shared" si="30"/>
        <v>0.0518</v>
      </c>
      <c r="L1038" s="17">
        <v>9.67</v>
      </c>
      <c r="M1038" s="5"/>
    </row>
    <row r="1039" spans="10:13" ht="12.75" hidden="1">
      <c r="J1039" s="5">
        <f t="shared" si="31"/>
        <v>0.05182841870835042</v>
      </c>
      <c r="K1039" s="14">
        <f t="shared" si="30"/>
        <v>0.0518</v>
      </c>
      <c r="L1039" s="17">
        <v>9.68</v>
      </c>
      <c r="M1039" s="5"/>
    </row>
    <row r="1040" spans="10:13" ht="12.75" hidden="1">
      <c r="J1040" s="5">
        <f t="shared" si="31"/>
        <v>0.0518850350822313</v>
      </c>
      <c r="K1040" s="14">
        <f t="shared" si="30"/>
        <v>0.0519</v>
      </c>
      <c r="L1040" s="17">
        <v>9.69</v>
      </c>
      <c r="M1040" s="5"/>
    </row>
    <row r="1041" spans="10:13" ht="12.75" hidden="1">
      <c r="J1041" s="5">
        <f t="shared" si="31"/>
        <v>0.051941697395704534</v>
      </c>
      <c r="K1041" s="14">
        <f t="shared" si="30"/>
        <v>0.0519</v>
      </c>
      <c r="L1041" s="17">
        <v>9.7</v>
      </c>
      <c r="M1041" s="5"/>
    </row>
    <row r="1042" spans="10:13" ht="12.75" hidden="1">
      <c r="J1042" s="5">
        <f t="shared" si="31"/>
        <v>0.051998405676542014</v>
      </c>
      <c r="K1042" s="14">
        <f t="shared" si="30"/>
        <v>0.052</v>
      </c>
      <c r="L1042" s="17">
        <v>9.71</v>
      </c>
      <c r="M1042" s="5"/>
    </row>
    <row r="1043" spans="10:13" ht="12.75" hidden="1">
      <c r="J1043" s="5">
        <f t="shared" si="31"/>
        <v>0.05205515995253207</v>
      </c>
      <c r="K1043" s="14">
        <f t="shared" si="30"/>
        <v>0.0521</v>
      </c>
      <c r="L1043" s="17">
        <v>9.72</v>
      </c>
      <c r="M1043" s="5"/>
    </row>
    <row r="1044" spans="10:13" ht="12.75" hidden="1">
      <c r="J1044" s="5">
        <f t="shared" si="31"/>
        <v>0.05211196025147957</v>
      </c>
      <c r="K1044" s="14">
        <f t="shared" si="30"/>
        <v>0.0521</v>
      </c>
      <c r="L1044" s="17">
        <v>9.73</v>
      </c>
      <c r="M1044" s="5"/>
    </row>
    <row r="1045" spans="10:13" ht="12.75" hidden="1">
      <c r="J1045" s="5">
        <f t="shared" si="31"/>
        <v>0.052168806601206374</v>
      </c>
      <c r="K1045" s="14">
        <f t="shared" si="30"/>
        <v>0.0522</v>
      </c>
      <c r="L1045" s="17">
        <v>9.74</v>
      </c>
      <c r="M1045" s="5"/>
    </row>
    <row r="1046" spans="10:13" ht="12.75" hidden="1">
      <c r="J1046" s="5">
        <f t="shared" si="31"/>
        <v>0.052225699029550654</v>
      </c>
      <c r="K1046" s="14">
        <f t="shared" si="30"/>
        <v>0.0522</v>
      </c>
      <c r="L1046" s="17">
        <v>9.75</v>
      </c>
      <c r="M1046" s="5"/>
    </row>
    <row r="1047" spans="10:13" ht="12.75" hidden="1">
      <c r="J1047" s="5">
        <f t="shared" si="31"/>
        <v>0.05228263756436757</v>
      </c>
      <c r="K1047" s="14">
        <f t="shared" si="30"/>
        <v>0.0523</v>
      </c>
      <c r="L1047" s="17">
        <v>9.76</v>
      </c>
      <c r="M1047" s="5"/>
    </row>
    <row r="1048" spans="10:13" ht="12.75" hidden="1">
      <c r="J1048" s="5">
        <f t="shared" si="31"/>
        <v>0.05233962223352895</v>
      </c>
      <c r="K1048" s="14">
        <f t="shared" si="30"/>
        <v>0.0523</v>
      </c>
      <c r="L1048" s="17">
        <v>9.77</v>
      </c>
      <c r="M1048" s="5"/>
    </row>
    <row r="1049" spans="10:13" ht="12.75" hidden="1">
      <c r="J1049" s="5">
        <f t="shared" si="31"/>
        <v>0.05239665306492336</v>
      </c>
      <c r="K1049" s="14">
        <f t="shared" si="30"/>
        <v>0.0524</v>
      </c>
      <c r="L1049" s="17">
        <v>9.78</v>
      </c>
      <c r="M1049" s="5"/>
    </row>
    <row r="1050" spans="10:13" ht="12.75" hidden="1">
      <c r="J1050" s="5">
        <f t="shared" si="31"/>
        <v>0.05245373008645593</v>
      </c>
      <c r="K1050" s="14">
        <f t="shared" si="30"/>
        <v>0.0525</v>
      </c>
      <c r="L1050" s="17">
        <v>9.79</v>
      </c>
      <c r="M1050" s="5"/>
    </row>
    <row r="1051" spans="10:13" ht="12.75" hidden="1">
      <c r="J1051" s="5">
        <f t="shared" si="31"/>
        <v>0.05251085332604877</v>
      </c>
      <c r="K1051" s="14">
        <f t="shared" si="30"/>
        <v>0.0525</v>
      </c>
      <c r="L1051" s="17">
        <v>9.8</v>
      </c>
      <c r="M1051" s="5"/>
    </row>
    <row r="1052" spans="10:13" ht="12.75" hidden="1">
      <c r="J1052" s="5">
        <f t="shared" si="31"/>
        <v>0.05256802281164075</v>
      </c>
      <c r="K1052" s="14">
        <f t="shared" si="30"/>
        <v>0.0526</v>
      </c>
      <c r="L1052" s="17">
        <v>9.81</v>
      </c>
      <c r="M1052" s="5"/>
    </row>
    <row r="1053" spans="10:13" ht="12.75" hidden="1">
      <c r="J1053" s="5">
        <f t="shared" si="31"/>
        <v>0.052625238571187394</v>
      </c>
      <c r="K1053" s="14">
        <f t="shared" si="30"/>
        <v>0.0526</v>
      </c>
      <c r="L1053" s="17">
        <v>9.82</v>
      </c>
      <c r="M1053" s="5"/>
    </row>
    <row r="1054" spans="10:13" ht="12.75" hidden="1">
      <c r="J1054" s="5">
        <f t="shared" si="31"/>
        <v>0.05268250063266111</v>
      </c>
      <c r="K1054" s="14">
        <f t="shared" si="30"/>
        <v>0.0527</v>
      </c>
      <c r="L1054" s="17">
        <v>9.83</v>
      </c>
      <c r="M1054" s="5"/>
    </row>
    <row r="1055" spans="10:13" ht="12.75" hidden="1">
      <c r="J1055" s="5">
        <f t="shared" si="31"/>
        <v>0.052739809024051176</v>
      </c>
      <c r="K1055" s="14">
        <f t="shared" si="30"/>
        <v>0.0527</v>
      </c>
      <c r="L1055" s="17">
        <v>9.84</v>
      </c>
      <c r="M1055" s="5"/>
    </row>
    <row r="1056" spans="10:13" ht="12.75" hidden="1">
      <c r="J1056" s="5">
        <f t="shared" si="31"/>
        <v>0.05279716377336352</v>
      </c>
      <c r="K1056" s="14">
        <f t="shared" si="30"/>
        <v>0.0528</v>
      </c>
      <c r="L1056" s="17">
        <v>9.85</v>
      </c>
      <c r="M1056" s="5"/>
    </row>
    <row r="1057" spans="10:13" ht="12.75" hidden="1">
      <c r="J1057" s="5">
        <f t="shared" si="31"/>
        <v>0.05285456490862117</v>
      </c>
      <c r="K1057" s="14">
        <f t="shared" si="30"/>
        <v>0.0529</v>
      </c>
      <c r="L1057" s="17">
        <v>9.86</v>
      </c>
      <c r="M1057" s="5"/>
    </row>
    <row r="1058" spans="10:13" ht="12.75" hidden="1">
      <c r="J1058" s="5">
        <f t="shared" si="31"/>
        <v>0.05291201245786392</v>
      </c>
      <c r="K1058" s="14">
        <f t="shared" si="30"/>
        <v>0.0529</v>
      </c>
      <c r="L1058" s="17">
        <v>9.87</v>
      </c>
      <c r="M1058" s="5"/>
    </row>
    <row r="1059" spans="10:13" ht="12.75" hidden="1">
      <c r="J1059" s="5">
        <f t="shared" si="31"/>
        <v>0.05296950644914844</v>
      </c>
      <c r="K1059" s="14">
        <f t="shared" si="30"/>
        <v>0.053</v>
      </c>
      <c r="L1059" s="17">
        <v>9.88</v>
      </c>
      <c r="M1059" s="5"/>
    </row>
    <row r="1060" spans="10:13" ht="12.75" hidden="1">
      <c r="J1060" s="5">
        <f t="shared" si="31"/>
        <v>0.05302704691054816</v>
      </c>
      <c r="K1060" s="14">
        <f t="shared" si="30"/>
        <v>0.053</v>
      </c>
      <c r="L1060" s="17">
        <v>9.89</v>
      </c>
      <c r="M1060" s="5"/>
    </row>
    <row r="1061" spans="10:13" ht="12.75" hidden="1">
      <c r="J1061" s="5">
        <f t="shared" si="31"/>
        <v>0.0530846338701535</v>
      </c>
      <c r="K1061" s="14">
        <f t="shared" si="30"/>
        <v>0.0531</v>
      </c>
      <c r="L1061" s="17">
        <v>9.9</v>
      </c>
      <c r="M1061" s="5"/>
    </row>
    <row r="1062" spans="10:13" ht="12.75" hidden="1">
      <c r="J1062" s="5">
        <f t="shared" si="31"/>
        <v>0.05314226735607197</v>
      </c>
      <c r="K1062" s="14">
        <f t="shared" si="30"/>
        <v>0.0531</v>
      </c>
      <c r="L1062" s="17">
        <v>9.91</v>
      </c>
      <c r="M1062" s="5"/>
    </row>
    <row r="1063" spans="10:13" ht="12.75" hidden="1">
      <c r="J1063" s="5">
        <f t="shared" si="31"/>
        <v>0.05319994739642786</v>
      </c>
      <c r="K1063" s="14">
        <f t="shared" si="30"/>
        <v>0.0532</v>
      </c>
      <c r="L1063" s="17">
        <v>9.92</v>
      </c>
      <c r="M1063" s="5"/>
    </row>
    <row r="1064" spans="10:13" ht="12.75" hidden="1">
      <c r="J1064" s="5">
        <f t="shared" si="31"/>
        <v>0.05325767401936232</v>
      </c>
      <c r="K1064" s="14">
        <f t="shared" si="30"/>
        <v>0.0533</v>
      </c>
      <c r="L1064" s="17">
        <v>9.93</v>
      </c>
      <c r="M1064" s="5"/>
    </row>
    <row r="1065" spans="10:13" ht="12.75" hidden="1">
      <c r="J1065" s="5">
        <f t="shared" si="31"/>
        <v>0.05331544725303383</v>
      </c>
      <c r="K1065" s="14">
        <f t="shared" si="30"/>
        <v>0.0533</v>
      </c>
      <c r="L1065" s="17">
        <v>9.94</v>
      </c>
      <c r="M1065" s="5"/>
    </row>
    <row r="1066" spans="10:13" ht="12.75" hidden="1">
      <c r="J1066" s="5">
        <f t="shared" si="31"/>
        <v>0.053373267125617296</v>
      </c>
      <c r="K1066" s="14">
        <f t="shared" si="30"/>
        <v>0.0534</v>
      </c>
      <c r="L1066" s="17">
        <v>9.95</v>
      </c>
      <c r="M1066" s="5"/>
    </row>
    <row r="1067" spans="10:13" ht="12.75" hidden="1">
      <c r="J1067" s="5">
        <f t="shared" si="31"/>
        <v>0.053431133665305164</v>
      </c>
      <c r="K1067" s="14">
        <f t="shared" si="30"/>
        <v>0.0534</v>
      </c>
      <c r="L1067" s="17">
        <v>9.96</v>
      </c>
      <c r="M1067" s="5"/>
    </row>
    <row r="1068" spans="10:13" ht="12.75" hidden="1">
      <c r="J1068" s="5">
        <f t="shared" si="31"/>
        <v>0.053489046900306536</v>
      </c>
      <c r="K1068" s="14">
        <f t="shared" si="30"/>
        <v>0.0535</v>
      </c>
      <c r="L1068" s="17">
        <v>9.97</v>
      </c>
      <c r="M1068" s="5"/>
    </row>
    <row r="1069" spans="10:13" ht="12.75" hidden="1">
      <c r="J1069" s="5">
        <f t="shared" si="31"/>
        <v>0.05354700685884772</v>
      </c>
      <c r="K1069" s="14">
        <f t="shared" si="30"/>
        <v>0.0535</v>
      </c>
      <c r="L1069" s="17">
        <v>9.98</v>
      </c>
      <c r="M1069" s="5"/>
    </row>
    <row r="1070" spans="10:13" ht="12.75" hidden="1">
      <c r="J1070" s="5">
        <f t="shared" si="31"/>
        <v>0.05360501356917202</v>
      </c>
      <c r="K1070" s="14">
        <f t="shared" si="30"/>
        <v>0.0536</v>
      </c>
      <c r="L1070" s="17">
        <v>9.99</v>
      </c>
      <c r="M1070" s="5"/>
    </row>
    <row r="1071" spans="10:13" ht="12.75" hidden="1">
      <c r="J1071" s="5">
        <f t="shared" si="31"/>
        <v>0.053663067059539604</v>
      </c>
      <c r="K1071" s="14">
        <f t="shared" si="30"/>
        <v>0.0537</v>
      </c>
      <c r="L1071" s="17">
        <v>10</v>
      </c>
      <c r="M1071" s="5"/>
    </row>
    <row r="1072" spans="10:13" ht="12.75" hidden="1">
      <c r="J1072" s="5">
        <f t="shared" si="31"/>
        <v>0.05372116735822818</v>
      </c>
      <c r="K1072" s="14">
        <f t="shared" si="30"/>
        <v>0.0537</v>
      </c>
      <c r="L1072" s="17">
        <v>10.01</v>
      </c>
      <c r="M1072" s="5"/>
    </row>
    <row r="1073" spans="10:13" ht="12.75" hidden="1">
      <c r="J1073" s="5">
        <f t="shared" si="31"/>
        <v>0.05377931449353213</v>
      </c>
      <c r="K1073" s="14">
        <f t="shared" si="30"/>
        <v>0.0538</v>
      </c>
      <c r="L1073" s="17">
        <v>10.02</v>
      </c>
      <c r="M1073" s="5"/>
    </row>
    <row r="1074" spans="10:13" ht="12.75" hidden="1">
      <c r="J1074" s="5">
        <f t="shared" si="31"/>
        <v>0.05383750849376301</v>
      </c>
      <c r="K1074" s="14">
        <f t="shared" si="30"/>
        <v>0.0538</v>
      </c>
      <c r="L1074" s="17">
        <v>10.03</v>
      </c>
      <c r="M1074" s="5"/>
    </row>
    <row r="1075" spans="10:13" ht="12.75" hidden="1">
      <c r="J1075" s="5">
        <f t="shared" si="31"/>
        <v>0.0538957493872495</v>
      </c>
      <c r="K1075" s="14">
        <f t="shared" si="30"/>
        <v>0.0539</v>
      </c>
      <c r="L1075" s="17">
        <v>10.04</v>
      </c>
      <c r="M1075" s="5"/>
    </row>
    <row r="1076" spans="10:13" ht="12.75" hidden="1">
      <c r="J1076" s="5">
        <f t="shared" si="31"/>
        <v>0.0539540372023376</v>
      </c>
      <c r="K1076" s="14">
        <f t="shared" si="30"/>
        <v>0.054</v>
      </c>
      <c r="L1076" s="17">
        <v>10.05</v>
      </c>
      <c r="M1076" s="5"/>
    </row>
    <row r="1077" spans="10:13" ht="12.75" hidden="1">
      <c r="J1077" s="5">
        <f t="shared" si="31"/>
        <v>0.05401237196739028</v>
      </c>
      <c r="K1077" s="14">
        <f t="shared" si="30"/>
        <v>0.054</v>
      </c>
      <c r="L1077" s="17">
        <v>10.06</v>
      </c>
      <c r="M1077" s="5"/>
    </row>
    <row r="1078" spans="10:13" ht="12.75" hidden="1">
      <c r="J1078" s="5">
        <f t="shared" si="31"/>
        <v>0.05407075371078762</v>
      </c>
      <c r="K1078" s="14">
        <f t="shared" si="30"/>
        <v>0.0541</v>
      </c>
      <c r="L1078" s="17">
        <v>10.07</v>
      </c>
      <c r="M1078" s="5"/>
    </row>
    <row r="1079" spans="10:13" ht="12.75" hidden="1">
      <c r="J1079" s="5">
        <f t="shared" si="31"/>
        <v>0.054129182460926906</v>
      </c>
      <c r="K1079" s="14">
        <f t="shared" si="30"/>
        <v>0.0541</v>
      </c>
      <c r="L1079" s="17">
        <v>10.08</v>
      </c>
      <c r="M1079" s="5"/>
    </row>
    <row r="1080" spans="10:13" ht="12.75" hidden="1">
      <c r="J1080" s="5">
        <f t="shared" si="31"/>
        <v>0.05418765824622285</v>
      </c>
      <c r="K1080" s="14">
        <f t="shared" si="30"/>
        <v>0.0542</v>
      </c>
      <c r="L1080" s="17">
        <v>10.09</v>
      </c>
      <c r="M1080" s="5"/>
    </row>
    <row r="1081" spans="10:13" ht="12.75" hidden="1">
      <c r="J1081" s="5">
        <f t="shared" si="31"/>
        <v>0.05424618109510704</v>
      </c>
      <c r="K1081" s="14">
        <f t="shared" si="30"/>
        <v>0.0542</v>
      </c>
      <c r="L1081" s="17">
        <v>10.1</v>
      </c>
      <c r="M1081" s="5"/>
    </row>
    <row r="1082" spans="10:13" ht="12.75" hidden="1">
      <c r="J1082" s="5">
        <f t="shared" si="31"/>
        <v>0.05430475103602839</v>
      </c>
      <c r="K1082" s="14">
        <f t="shared" si="30"/>
        <v>0.0543</v>
      </c>
      <c r="L1082" s="17">
        <v>10.11</v>
      </c>
      <c r="M1082" s="5"/>
    </row>
    <row r="1083" spans="10:13" ht="12.75" hidden="1">
      <c r="J1083" s="5">
        <f t="shared" si="31"/>
        <v>0.054363368097453235</v>
      </c>
      <c r="K1083" s="14">
        <f t="shared" si="30"/>
        <v>0.0544</v>
      </c>
      <c r="L1083" s="17">
        <v>10.12</v>
      </c>
      <c r="M1083" s="5"/>
    </row>
    <row r="1084" spans="10:13" ht="12.75" hidden="1">
      <c r="J1084" s="5">
        <f t="shared" si="31"/>
        <v>0.05442203230786502</v>
      </c>
      <c r="K1084" s="14">
        <f t="shared" si="30"/>
        <v>0.0544</v>
      </c>
      <c r="L1084" s="17">
        <v>10.13</v>
      </c>
      <c r="M1084" s="5"/>
    </row>
    <row r="1085" spans="10:13" ht="12.75" hidden="1">
      <c r="J1085" s="5">
        <f t="shared" si="31"/>
        <v>0.05448074369576428</v>
      </c>
      <c r="K1085" s="14">
        <f t="shared" si="30"/>
        <v>0.0545</v>
      </c>
      <c r="L1085" s="17">
        <v>10.14</v>
      </c>
      <c r="M1085" s="5"/>
    </row>
    <row r="1086" spans="10:13" ht="12.75" hidden="1">
      <c r="J1086" s="5">
        <f t="shared" si="31"/>
        <v>0.054539502289669084</v>
      </c>
      <c r="K1086" s="14">
        <f t="shared" si="30"/>
        <v>0.0545</v>
      </c>
      <c r="L1086" s="17">
        <v>10.15</v>
      </c>
      <c r="M1086" s="5"/>
    </row>
    <row r="1087" spans="10:13" ht="12.75" hidden="1">
      <c r="J1087" s="5">
        <f t="shared" si="31"/>
        <v>0.054598308118114836</v>
      </c>
      <c r="K1087" s="14">
        <f t="shared" si="30"/>
        <v>0.0546</v>
      </c>
      <c r="L1087" s="17">
        <v>10.16</v>
      </c>
      <c r="M1087" s="5"/>
    </row>
    <row r="1088" spans="10:13" ht="12.75" hidden="1">
      <c r="J1088" s="5">
        <f t="shared" si="31"/>
        <v>0.054657161209653915</v>
      </c>
      <c r="K1088" s="14">
        <f t="shared" si="30"/>
        <v>0.0547</v>
      </c>
      <c r="L1088" s="17">
        <v>10.17</v>
      </c>
      <c r="M1088" s="5"/>
    </row>
    <row r="1089" spans="10:13" ht="12.75" hidden="1">
      <c r="J1089" s="5">
        <f t="shared" si="31"/>
        <v>0.05471606159285647</v>
      </c>
      <c r="K1089" s="14">
        <f t="shared" si="30"/>
        <v>0.0547</v>
      </c>
      <c r="L1089" s="17">
        <v>10.18</v>
      </c>
      <c r="M1089" s="5"/>
    </row>
    <row r="1090" spans="10:13" ht="12.75" hidden="1">
      <c r="J1090" s="5">
        <f t="shared" si="31"/>
        <v>0.05477500929630952</v>
      </c>
      <c r="K1090" s="14">
        <f t="shared" si="30"/>
        <v>0.0548</v>
      </c>
      <c r="L1090" s="17">
        <v>10.19</v>
      </c>
      <c r="M1090" s="5"/>
    </row>
    <row r="1091" spans="10:13" ht="12.75" hidden="1">
      <c r="J1091" s="5">
        <f t="shared" si="31"/>
        <v>0.05483400434861785</v>
      </c>
      <c r="K1091" s="14">
        <f t="shared" si="30"/>
        <v>0.0548</v>
      </c>
      <c r="L1091" s="17">
        <v>10.2</v>
      </c>
      <c r="M1091" s="5"/>
    </row>
    <row r="1092" spans="10:13" ht="12.75" hidden="1">
      <c r="J1092" s="5">
        <f t="shared" si="31"/>
        <v>0.054893046778403454</v>
      </c>
      <c r="K1092" s="14">
        <f t="shared" si="30"/>
        <v>0.0549</v>
      </c>
      <c r="L1092" s="17">
        <v>10.21</v>
      </c>
      <c r="M1092" s="5"/>
    </row>
    <row r="1093" spans="10:13" ht="12.75" hidden="1">
      <c r="J1093" s="5">
        <f t="shared" si="31"/>
        <v>0.05495213661430565</v>
      </c>
      <c r="K1093" s="14">
        <f t="shared" si="30"/>
        <v>0.055</v>
      </c>
      <c r="L1093" s="17">
        <v>10.22</v>
      </c>
      <c r="M1093" s="5"/>
    </row>
    <row r="1094" spans="10:13" ht="12.75" hidden="1">
      <c r="J1094" s="5">
        <f t="shared" si="31"/>
        <v>0.05501127388498117</v>
      </c>
      <c r="K1094" s="14">
        <f t="shared" si="30"/>
        <v>0.055</v>
      </c>
      <c r="L1094" s="17">
        <v>10.23</v>
      </c>
      <c r="M1094" s="5"/>
    </row>
    <row r="1095" spans="10:13" ht="12.75" hidden="1">
      <c r="J1095" s="5">
        <f t="shared" si="31"/>
        <v>0.05507045861910431</v>
      </c>
      <c r="K1095" s="14">
        <f aca="true" t="shared" si="32" ref="K1095:K1158">ROUND(J1095,4)</f>
        <v>0.0551</v>
      </c>
      <c r="L1095" s="17">
        <v>10.24</v>
      </c>
      <c r="M1095" s="5"/>
    </row>
    <row r="1096" spans="10:13" ht="12.75" hidden="1">
      <c r="J1096" s="5">
        <f t="shared" si="31"/>
        <v>0.055129690845366675</v>
      </c>
      <c r="K1096" s="14">
        <f t="shared" si="32"/>
        <v>0.0551</v>
      </c>
      <c r="L1096" s="17">
        <v>10.25</v>
      </c>
      <c r="M1096" s="5"/>
    </row>
    <row r="1097" spans="10:13" ht="12.75" hidden="1">
      <c r="J1097" s="5">
        <f aca="true" t="shared" si="33" ref="J1097:J1160">TAN(3.14*(20+L1097)/180)-((20+L1097)*3.14/180)</f>
        <v>0.05518897059247729</v>
      </c>
      <c r="K1097" s="14">
        <f t="shared" si="32"/>
        <v>0.0552</v>
      </c>
      <c r="L1097" s="17">
        <v>10.26</v>
      </c>
      <c r="M1097" s="5"/>
    </row>
    <row r="1098" spans="10:13" ht="12.75" hidden="1">
      <c r="J1098" s="5">
        <f t="shared" si="33"/>
        <v>0.055248297889162856</v>
      </c>
      <c r="K1098" s="14">
        <f t="shared" si="32"/>
        <v>0.0552</v>
      </c>
      <c r="L1098" s="17">
        <v>10.27</v>
      </c>
      <c r="M1098" s="5"/>
    </row>
    <row r="1099" spans="10:13" ht="12.75" hidden="1">
      <c r="J1099" s="5">
        <f t="shared" si="33"/>
        <v>0.05530767276416715</v>
      </c>
      <c r="K1099" s="14">
        <f t="shared" si="32"/>
        <v>0.0553</v>
      </c>
      <c r="L1099" s="17">
        <v>10.28</v>
      </c>
      <c r="M1099" s="5"/>
    </row>
    <row r="1100" spans="10:13" ht="12.75" hidden="1">
      <c r="J1100" s="5">
        <f t="shared" si="33"/>
        <v>0.05536709524625194</v>
      </c>
      <c r="K1100" s="14">
        <f t="shared" si="32"/>
        <v>0.0554</v>
      </c>
      <c r="L1100" s="17">
        <v>10.29</v>
      </c>
      <c r="M1100" s="5"/>
    </row>
    <row r="1101" spans="10:13" ht="12.75" hidden="1">
      <c r="J1101" s="5">
        <f t="shared" si="33"/>
        <v>0.05542656536419599</v>
      </c>
      <c r="K1101" s="14">
        <f t="shared" si="32"/>
        <v>0.0554</v>
      </c>
      <c r="L1101" s="17">
        <v>10.3</v>
      </c>
      <c r="M1101" s="5"/>
    </row>
    <row r="1102" spans="10:13" ht="12.75" hidden="1">
      <c r="J1102" s="5">
        <f t="shared" si="33"/>
        <v>0.05548608314679604</v>
      </c>
      <c r="K1102" s="14">
        <f t="shared" si="32"/>
        <v>0.0555</v>
      </c>
      <c r="L1102" s="17">
        <v>10.31</v>
      </c>
      <c r="M1102" s="5"/>
    </row>
    <row r="1103" spans="10:13" ht="12.75" hidden="1">
      <c r="J1103" s="5">
        <f t="shared" si="33"/>
        <v>0.05554564862286615</v>
      </c>
      <c r="K1103" s="14">
        <f t="shared" si="32"/>
        <v>0.0555</v>
      </c>
      <c r="L1103" s="17">
        <v>10.32</v>
      </c>
      <c r="M1103" s="5"/>
    </row>
    <row r="1104" spans="10:13" ht="12.75" hidden="1">
      <c r="J1104" s="5">
        <f t="shared" si="33"/>
        <v>0.05560526182123793</v>
      </c>
      <c r="K1104" s="14">
        <f t="shared" si="32"/>
        <v>0.0556</v>
      </c>
      <c r="L1104" s="17">
        <v>10.33</v>
      </c>
      <c r="M1104" s="5"/>
    </row>
    <row r="1105" spans="10:13" ht="12.75" hidden="1">
      <c r="J1105" s="5">
        <f t="shared" si="33"/>
        <v>0.05566492277076063</v>
      </c>
      <c r="K1105" s="14">
        <f t="shared" si="32"/>
        <v>0.0557</v>
      </c>
      <c r="L1105" s="17">
        <v>10.34</v>
      </c>
      <c r="M1105" s="5"/>
    </row>
    <row r="1106" spans="10:13" ht="12.75" hidden="1">
      <c r="J1106" s="5">
        <f t="shared" si="33"/>
        <v>0.055724631500300936</v>
      </c>
      <c r="K1106" s="14">
        <f t="shared" si="32"/>
        <v>0.0557</v>
      </c>
      <c r="L1106" s="17">
        <v>10.35</v>
      </c>
      <c r="M1106" s="5"/>
    </row>
    <row r="1107" spans="10:13" ht="12.75" hidden="1">
      <c r="J1107" s="5">
        <f t="shared" si="33"/>
        <v>0.055784388038743415</v>
      </c>
      <c r="K1107" s="14">
        <f t="shared" si="32"/>
        <v>0.0558</v>
      </c>
      <c r="L1107" s="17">
        <v>10.36</v>
      </c>
      <c r="M1107" s="5"/>
    </row>
    <row r="1108" spans="10:13" ht="12.75" hidden="1">
      <c r="J1108" s="5">
        <f t="shared" si="33"/>
        <v>0.05584419241499006</v>
      </c>
      <c r="K1108" s="14">
        <f t="shared" si="32"/>
        <v>0.0558</v>
      </c>
      <c r="L1108" s="17">
        <v>10.37</v>
      </c>
      <c r="M1108" s="5"/>
    </row>
    <row r="1109" spans="10:13" ht="12.75" hidden="1">
      <c r="J1109" s="5">
        <f t="shared" si="33"/>
        <v>0.055904044657960394</v>
      </c>
      <c r="K1109" s="14">
        <f t="shared" si="32"/>
        <v>0.0559</v>
      </c>
      <c r="L1109" s="17">
        <v>10.38</v>
      </c>
      <c r="M1109" s="5"/>
    </row>
    <row r="1110" spans="10:13" ht="12.75" hidden="1">
      <c r="J1110" s="5">
        <f t="shared" si="33"/>
        <v>0.055963944796591836</v>
      </c>
      <c r="K1110" s="14">
        <f t="shared" si="32"/>
        <v>0.056</v>
      </c>
      <c r="L1110" s="17">
        <v>10.39</v>
      </c>
      <c r="M1110" s="5"/>
    </row>
    <row r="1111" spans="10:13" ht="12.75" hidden="1">
      <c r="J1111" s="5">
        <f t="shared" si="33"/>
        <v>0.05602389285983933</v>
      </c>
      <c r="K1111" s="14">
        <f t="shared" si="32"/>
        <v>0.056</v>
      </c>
      <c r="L1111" s="17">
        <v>10.4</v>
      </c>
      <c r="M1111" s="5"/>
    </row>
    <row r="1112" spans="10:13" ht="12.75" hidden="1">
      <c r="J1112" s="5">
        <f t="shared" si="33"/>
        <v>0.05608388887667548</v>
      </c>
      <c r="K1112" s="14">
        <f t="shared" si="32"/>
        <v>0.0561</v>
      </c>
      <c r="L1112" s="17">
        <v>10.41</v>
      </c>
      <c r="M1112" s="5"/>
    </row>
    <row r="1113" spans="10:13" ht="12.75" hidden="1">
      <c r="J1113" s="5">
        <f t="shared" si="33"/>
        <v>0.05614393287609065</v>
      </c>
      <c r="K1113" s="14">
        <f t="shared" si="32"/>
        <v>0.0561</v>
      </c>
      <c r="L1113" s="17">
        <v>10.42</v>
      </c>
      <c r="M1113" s="5"/>
    </row>
    <row r="1114" spans="10:13" ht="12.75" hidden="1">
      <c r="J1114" s="5">
        <f t="shared" si="33"/>
        <v>0.056204024887092974</v>
      </c>
      <c r="K1114" s="14">
        <f t="shared" si="32"/>
        <v>0.0562</v>
      </c>
      <c r="L1114" s="17">
        <v>10.43</v>
      </c>
      <c r="M1114" s="5"/>
    </row>
    <row r="1115" spans="10:13" ht="12.75" hidden="1">
      <c r="J1115" s="5">
        <f t="shared" si="33"/>
        <v>0.056264164938708006</v>
      </c>
      <c r="K1115" s="14">
        <f t="shared" si="32"/>
        <v>0.0563</v>
      </c>
      <c r="L1115" s="17">
        <v>10.44</v>
      </c>
      <c r="M1115" s="5"/>
    </row>
    <row r="1116" spans="10:13" ht="12.75" hidden="1">
      <c r="J1116" s="5">
        <f t="shared" si="33"/>
        <v>0.056324353059979404</v>
      </c>
      <c r="K1116" s="14">
        <f t="shared" si="32"/>
        <v>0.0563</v>
      </c>
      <c r="L1116" s="17">
        <v>10.45</v>
      </c>
      <c r="M1116" s="5"/>
    </row>
    <row r="1117" spans="10:13" ht="12.75" hidden="1">
      <c r="J1117" s="5">
        <f t="shared" si="33"/>
        <v>0.05638458927996848</v>
      </c>
      <c r="K1117" s="14">
        <f t="shared" si="32"/>
        <v>0.0564</v>
      </c>
      <c r="L1117" s="17">
        <v>10.46</v>
      </c>
      <c r="M1117" s="5"/>
    </row>
    <row r="1118" spans="10:13" ht="12.75" hidden="1">
      <c r="J1118" s="5">
        <f t="shared" si="33"/>
        <v>0.05644487362775408</v>
      </c>
      <c r="K1118" s="14">
        <f t="shared" si="32"/>
        <v>0.0564</v>
      </c>
      <c r="L1118" s="17">
        <v>10.47</v>
      </c>
      <c r="M1118" s="5"/>
    </row>
    <row r="1119" spans="10:13" ht="12.75" hidden="1">
      <c r="J1119" s="5">
        <f t="shared" si="33"/>
        <v>0.05650520613243326</v>
      </c>
      <c r="K1119" s="14">
        <f t="shared" si="32"/>
        <v>0.0565</v>
      </c>
      <c r="L1119" s="17">
        <v>10.48</v>
      </c>
      <c r="M1119" s="5"/>
    </row>
    <row r="1120" spans="10:13" ht="12.75" hidden="1">
      <c r="J1120" s="5">
        <f t="shared" si="33"/>
        <v>0.05656558682312063</v>
      </c>
      <c r="K1120" s="14">
        <f t="shared" si="32"/>
        <v>0.0566</v>
      </c>
      <c r="L1120" s="17">
        <v>10.49</v>
      </c>
      <c r="M1120" s="5"/>
    </row>
    <row r="1121" spans="10:13" ht="12.75" hidden="1">
      <c r="J1121" s="5">
        <f t="shared" si="33"/>
        <v>0.05662601572894854</v>
      </c>
      <c r="K1121" s="14">
        <f t="shared" si="32"/>
        <v>0.0566</v>
      </c>
      <c r="L1121" s="17">
        <v>10.5</v>
      </c>
      <c r="M1121" s="5"/>
    </row>
    <row r="1122" spans="10:13" ht="12.75" hidden="1">
      <c r="J1122" s="5">
        <f t="shared" si="33"/>
        <v>0.05668649287906724</v>
      </c>
      <c r="K1122" s="14">
        <f t="shared" si="32"/>
        <v>0.0567</v>
      </c>
      <c r="L1122" s="17">
        <v>10.51</v>
      </c>
      <c r="M1122" s="5"/>
    </row>
    <row r="1123" spans="10:13" ht="12.75" hidden="1">
      <c r="J1123" s="5">
        <f t="shared" si="33"/>
        <v>0.05674701830264495</v>
      </c>
      <c r="K1123" s="14">
        <f t="shared" si="32"/>
        <v>0.0567</v>
      </c>
      <c r="L1123" s="17">
        <v>10.52</v>
      </c>
      <c r="M1123" s="5"/>
    </row>
    <row r="1124" spans="10:13" ht="12.75" hidden="1">
      <c r="J1124" s="5">
        <f t="shared" si="33"/>
        <v>0.05680759202886765</v>
      </c>
      <c r="K1124" s="14">
        <f t="shared" si="32"/>
        <v>0.0568</v>
      </c>
      <c r="L1124" s="17">
        <v>10.53</v>
      </c>
      <c r="M1124" s="5"/>
    </row>
    <row r="1125" spans="10:13" ht="12.75" hidden="1">
      <c r="J1125" s="5">
        <f t="shared" si="33"/>
        <v>0.056868214086939206</v>
      </c>
      <c r="K1125" s="14">
        <f t="shared" si="32"/>
        <v>0.0569</v>
      </c>
      <c r="L1125" s="17">
        <v>10.54</v>
      </c>
      <c r="M1125" s="5"/>
    </row>
    <row r="1126" spans="10:13" ht="12.75" hidden="1">
      <c r="J1126" s="5">
        <f t="shared" si="33"/>
        <v>0.05692888450608147</v>
      </c>
      <c r="K1126" s="14">
        <f t="shared" si="32"/>
        <v>0.0569</v>
      </c>
      <c r="L1126" s="17">
        <v>10.55</v>
      </c>
      <c r="M1126" s="5"/>
    </row>
    <row r="1127" spans="10:13" ht="12.75" hidden="1">
      <c r="J1127" s="5">
        <f t="shared" si="33"/>
        <v>0.05698960331553404</v>
      </c>
      <c r="K1127" s="14">
        <f t="shared" si="32"/>
        <v>0.057</v>
      </c>
      <c r="L1127" s="17">
        <v>10.56</v>
      </c>
      <c r="M1127" s="5"/>
    </row>
    <row r="1128" spans="10:13" ht="12.75" hidden="1">
      <c r="J1128" s="5">
        <f t="shared" si="33"/>
        <v>0.05705037054455464</v>
      </c>
      <c r="K1128" s="14">
        <f t="shared" si="32"/>
        <v>0.0571</v>
      </c>
      <c r="L1128" s="17">
        <v>10.57</v>
      </c>
      <c r="M1128" s="5"/>
    </row>
    <row r="1129" spans="10:13" ht="12.75" hidden="1">
      <c r="J1129" s="5">
        <f t="shared" si="33"/>
        <v>0.05711118622241873</v>
      </c>
      <c r="K1129" s="14">
        <f t="shared" si="32"/>
        <v>0.0571</v>
      </c>
      <c r="L1129" s="17">
        <v>10.58</v>
      </c>
      <c r="M1129" s="5"/>
    </row>
    <row r="1130" spans="10:13" ht="12.75" hidden="1">
      <c r="J1130" s="5">
        <f t="shared" si="33"/>
        <v>0.05717205037841999</v>
      </c>
      <c r="K1130" s="14">
        <f t="shared" si="32"/>
        <v>0.0572</v>
      </c>
      <c r="L1130" s="17">
        <v>10.59</v>
      </c>
      <c r="M1130" s="5"/>
    </row>
    <row r="1131" spans="10:13" ht="12.75" hidden="1">
      <c r="J1131" s="5">
        <f t="shared" si="33"/>
        <v>0.057232963041869644</v>
      </c>
      <c r="K1131" s="14">
        <f t="shared" si="32"/>
        <v>0.0572</v>
      </c>
      <c r="L1131" s="17">
        <v>10.6</v>
      </c>
      <c r="M1131" s="5"/>
    </row>
    <row r="1132" spans="10:13" ht="12.75" hidden="1">
      <c r="J1132" s="5">
        <f t="shared" si="33"/>
        <v>0.05729392424209756</v>
      </c>
      <c r="K1132" s="14">
        <f t="shared" si="32"/>
        <v>0.0573</v>
      </c>
      <c r="L1132" s="17">
        <v>10.61</v>
      </c>
      <c r="M1132" s="5"/>
    </row>
    <row r="1133" spans="10:13" ht="12.75" hidden="1">
      <c r="J1133" s="5">
        <f t="shared" si="33"/>
        <v>0.05735493400845082</v>
      </c>
      <c r="K1133" s="14">
        <f t="shared" si="32"/>
        <v>0.0574</v>
      </c>
      <c r="L1133" s="17">
        <v>10.62</v>
      </c>
      <c r="M1133" s="5"/>
    </row>
    <row r="1134" spans="10:13" ht="12.75" hidden="1">
      <c r="J1134" s="5">
        <f t="shared" si="33"/>
        <v>0.05741599237029538</v>
      </c>
      <c r="K1134" s="14">
        <f t="shared" si="32"/>
        <v>0.0574</v>
      </c>
      <c r="L1134" s="17">
        <v>10.63</v>
      </c>
      <c r="M1134" s="5"/>
    </row>
    <row r="1135" spans="10:13" ht="12.75" hidden="1">
      <c r="J1135" s="5">
        <f t="shared" si="33"/>
        <v>0.057477099357014394</v>
      </c>
      <c r="K1135" s="14">
        <f t="shared" si="32"/>
        <v>0.0575</v>
      </c>
      <c r="L1135" s="17">
        <v>10.64</v>
      </c>
      <c r="M1135" s="5"/>
    </row>
    <row r="1136" spans="10:13" ht="12.75" hidden="1">
      <c r="J1136" s="5">
        <f t="shared" si="33"/>
        <v>0.0575382549980098</v>
      </c>
      <c r="K1136" s="14">
        <f t="shared" si="32"/>
        <v>0.0575</v>
      </c>
      <c r="L1136" s="17">
        <v>10.65</v>
      </c>
      <c r="M1136" s="5"/>
    </row>
    <row r="1137" spans="10:13" ht="12.75" hidden="1">
      <c r="J1137" s="5">
        <f t="shared" si="33"/>
        <v>0.05759945932270116</v>
      </c>
      <c r="K1137" s="14">
        <f t="shared" si="32"/>
        <v>0.0576</v>
      </c>
      <c r="L1137" s="17">
        <v>10.66</v>
      </c>
      <c r="M1137" s="5"/>
    </row>
    <row r="1138" spans="10:13" ht="12.75" hidden="1">
      <c r="J1138" s="5">
        <f t="shared" si="33"/>
        <v>0.05766071236052628</v>
      </c>
      <c r="K1138" s="14">
        <f t="shared" si="32"/>
        <v>0.0577</v>
      </c>
      <c r="L1138" s="17">
        <v>10.67</v>
      </c>
      <c r="M1138" s="5"/>
    </row>
    <row r="1139" spans="10:13" ht="12.75" hidden="1">
      <c r="J1139" s="5">
        <f t="shared" si="33"/>
        <v>0.057722014140940914</v>
      </c>
      <c r="K1139" s="14">
        <f t="shared" si="32"/>
        <v>0.0577</v>
      </c>
      <c r="L1139" s="17">
        <v>10.68</v>
      </c>
      <c r="M1139" s="5"/>
    </row>
    <row r="1140" spans="10:13" ht="12.75" hidden="1">
      <c r="J1140" s="5">
        <f t="shared" si="33"/>
        <v>0.05778336469341927</v>
      </c>
      <c r="K1140" s="14">
        <f t="shared" si="32"/>
        <v>0.0578</v>
      </c>
      <c r="L1140" s="17">
        <v>10.69</v>
      </c>
      <c r="M1140" s="5"/>
    </row>
    <row r="1141" spans="10:13" ht="12.75" hidden="1">
      <c r="J1141" s="5">
        <f t="shared" si="33"/>
        <v>0.05784476404745331</v>
      </c>
      <c r="K1141" s="14">
        <f t="shared" si="32"/>
        <v>0.0578</v>
      </c>
      <c r="L1141" s="17">
        <v>10.7</v>
      </c>
      <c r="M1141" s="5"/>
    </row>
    <row r="1142" spans="10:13" ht="12.75" hidden="1">
      <c r="J1142" s="5">
        <f t="shared" si="33"/>
        <v>0.05790621223255343</v>
      </c>
      <c r="K1142" s="14">
        <f t="shared" si="32"/>
        <v>0.0579</v>
      </c>
      <c r="L1142" s="17">
        <v>10.71</v>
      </c>
      <c r="M1142" s="5"/>
    </row>
    <row r="1143" spans="10:13" ht="12.75" hidden="1">
      <c r="J1143" s="5">
        <f t="shared" si="33"/>
        <v>0.057967709278248014</v>
      </c>
      <c r="K1143" s="14">
        <f t="shared" si="32"/>
        <v>0.058</v>
      </c>
      <c r="L1143" s="17">
        <v>10.72</v>
      </c>
      <c r="M1143" s="5"/>
    </row>
    <row r="1144" spans="10:13" ht="12.75" hidden="1">
      <c r="J1144" s="5">
        <f t="shared" si="33"/>
        <v>0.05802925521408375</v>
      </c>
      <c r="K1144" s="14">
        <f t="shared" si="32"/>
        <v>0.058</v>
      </c>
      <c r="L1144" s="17">
        <v>10.73</v>
      </c>
      <c r="M1144" s="5"/>
    </row>
    <row r="1145" spans="10:13" ht="12.75" hidden="1">
      <c r="J1145" s="5">
        <f t="shared" si="33"/>
        <v>0.058090850069625444</v>
      </c>
      <c r="K1145" s="14">
        <f t="shared" si="32"/>
        <v>0.0581</v>
      </c>
      <c r="L1145" s="17">
        <v>10.74</v>
      </c>
      <c r="M1145" s="5"/>
    </row>
    <row r="1146" spans="10:13" ht="12.75" hidden="1">
      <c r="J1146" s="5">
        <f t="shared" si="33"/>
        <v>0.05815249387445609</v>
      </c>
      <c r="K1146" s="14">
        <f t="shared" si="32"/>
        <v>0.0582</v>
      </c>
      <c r="L1146" s="17">
        <v>10.75</v>
      </c>
      <c r="M1146" s="5"/>
    </row>
    <row r="1147" spans="10:13" ht="12.75" hidden="1">
      <c r="J1147" s="5">
        <f t="shared" si="33"/>
        <v>0.058214186658177014</v>
      </c>
      <c r="K1147" s="14">
        <f t="shared" si="32"/>
        <v>0.0582</v>
      </c>
      <c r="L1147" s="17">
        <v>10.76</v>
      </c>
      <c r="M1147" s="5"/>
    </row>
    <row r="1148" spans="10:13" ht="12.75" hidden="1">
      <c r="J1148" s="5">
        <f t="shared" si="33"/>
        <v>0.058275928450407743</v>
      </c>
      <c r="K1148" s="14">
        <f t="shared" si="32"/>
        <v>0.0583</v>
      </c>
      <c r="L1148" s="17">
        <v>10.77</v>
      </c>
      <c r="M1148" s="5"/>
    </row>
    <row r="1149" spans="10:13" ht="12.75" hidden="1">
      <c r="J1149" s="5">
        <f t="shared" si="33"/>
        <v>0.058337719280786016</v>
      </c>
      <c r="K1149" s="14">
        <f t="shared" si="32"/>
        <v>0.0583</v>
      </c>
      <c r="L1149" s="17">
        <v>10.78</v>
      </c>
      <c r="M1149" s="5"/>
    </row>
    <row r="1150" spans="10:13" ht="12.75" hidden="1">
      <c r="J1150" s="5">
        <f t="shared" si="33"/>
        <v>0.058399559178968</v>
      </c>
      <c r="K1150" s="14">
        <f t="shared" si="32"/>
        <v>0.0584</v>
      </c>
      <c r="L1150" s="17">
        <v>10.79</v>
      </c>
      <c r="M1150" s="5"/>
    </row>
    <row r="1151" spans="10:13" ht="12.75" hidden="1">
      <c r="J1151" s="5">
        <f t="shared" si="33"/>
        <v>0.05846144817462795</v>
      </c>
      <c r="K1151" s="14">
        <f t="shared" si="32"/>
        <v>0.0585</v>
      </c>
      <c r="L1151" s="17">
        <v>10.8</v>
      </c>
      <c r="M1151" s="5"/>
    </row>
    <row r="1152" spans="10:13" ht="12.75" hidden="1">
      <c r="J1152" s="5">
        <f t="shared" si="33"/>
        <v>0.05852338629745857</v>
      </c>
      <c r="K1152" s="14">
        <f t="shared" si="32"/>
        <v>0.0585</v>
      </c>
      <c r="L1152" s="17">
        <v>10.81</v>
      </c>
      <c r="M1152" s="5"/>
    </row>
    <row r="1153" spans="10:13" ht="12.75" hidden="1">
      <c r="J1153" s="5">
        <f t="shared" si="33"/>
        <v>0.05858537357717075</v>
      </c>
      <c r="K1153" s="14">
        <f t="shared" si="32"/>
        <v>0.0586</v>
      </c>
      <c r="L1153" s="17">
        <v>10.82</v>
      </c>
      <c r="M1153" s="5"/>
    </row>
    <row r="1154" spans="10:13" ht="12.75" hidden="1">
      <c r="J1154" s="5">
        <f t="shared" si="33"/>
        <v>0.05864741004349405</v>
      </c>
      <c r="K1154" s="14">
        <f t="shared" si="32"/>
        <v>0.0586</v>
      </c>
      <c r="L1154" s="17">
        <v>10.83</v>
      </c>
      <c r="M1154" s="5"/>
    </row>
    <row r="1155" spans="10:13" ht="12.75" hidden="1">
      <c r="J1155" s="5">
        <f t="shared" si="33"/>
        <v>0.05870949572617612</v>
      </c>
      <c r="K1155" s="14">
        <f t="shared" si="32"/>
        <v>0.0587</v>
      </c>
      <c r="L1155" s="17">
        <v>10.84</v>
      </c>
      <c r="M1155" s="5"/>
    </row>
    <row r="1156" spans="10:13" ht="12.75" hidden="1">
      <c r="J1156" s="5">
        <f t="shared" si="33"/>
        <v>0.05877163065498281</v>
      </c>
      <c r="K1156" s="14">
        <f t="shared" si="32"/>
        <v>0.0588</v>
      </c>
      <c r="L1156" s="17">
        <v>10.85</v>
      </c>
      <c r="M1156" s="5"/>
    </row>
    <row r="1157" spans="10:13" ht="12.75" hidden="1">
      <c r="J1157" s="5">
        <f t="shared" si="33"/>
        <v>0.05883381485969885</v>
      </c>
      <c r="K1157" s="14">
        <f t="shared" si="32"/>
        <v>0.0588</v>
      </c>
      <c r="L1157" s="17">
        <v>10.86</v>
      </c>
      <c r="M1157" s="5"/>
    </row>
    <row r="1158" spans="10:13" ht="12.75" hidden="1">
      <c r="J1158" s="5">
        <f t="shared" si="33"/>
        <v>0.05889604837012696</v>
      </c>
      <c r="K1158" s="14">
        <f t="shared" si="32"/>
        <v>0.0589</v>
      </c>
      <c r="L1158" s="17">
        <v>10.87</v>
      </c>
      <c r="M1158" s="5"/>
    </row>
    <row r="1159" spans="10:13" ht="12.75" hidden="1">
      <c r="J1159" s="5">
        <f t="shared" si="33"/>
        <v>0.05895833121608862</v>
      </c>
      <c r="K1159" s="14">
        <f aca="true" t="shared" si="34" ref="K1159:K1222">ROUND(J1159,4)</f>
        <v>0.059</v>
      </c>
      <c r="L1159" s="17">
        <v>10.88</v>
      </c>
      <c r="M1159" s="5"/>
    </row>
    <row r="1160" spans="10:13" ht="12.75" hidden="1">
      <c r="J1160" s="5">
        <f t="shared" si="33"/>
        <v>0.05902066342742329</v>
      </c>
      <c r="K1160" s="14">
        <f t="shared" si="34"/>
        <v>0.059</v>
      </c>
      <c r="L1160" s="17">
        <v>10.89</v>
      </c>
      <c r="M1160" s="5"/>
    </row>
    <row r="1161" spans="10:13" ht="12.75" hidden="1">
      <c r="J1161" s="5">
        <f aca="true" t="shared" si="35" ref="J1161:J1224">TAN(3.14*(20+L1161)/180)-((20+L1161)*3.14/180)</f>
        <v>0.05908304503398931</v>
      </c>
      <c r="K1161" s="14">
        <f t="shared" si="34"/>
        <v>0.0591</v>
      </c>
      <c r="L1161" s="17">
        <v>10.9</v>
      </c>
      <c r="M1161" s="5"/>
    </row>
    <row r="1162" spans="10:13" ht="12.75" hidden="1">
      <c r="J1162" s="5">
        <f t="shared" si="35"/>
        <v>0.05914547606566345</v>
      </c>
      <c r="K1162" s="14">
        <f t="shared" si="34"/>
        <v>0.0591</v>
      </c>
      <c r="L1162" s="17">
        <v>10.91</v>
      </c>
      <c r="M1162" s="5"/>
    </row>
    <row r="1163" spans="10:13" ht="12.75" hidden="1">
      <c r="J1163" s="5">
        <f t="shared" si="35"/>
        <v>0.05920795655234068</v>
      </c>
      <c r="K1163" s="14">
        <f t="shared" si="34"/>
        <v>0.0592</v>
      </c>
      <c r="L1163" s="17">
        <v>10.92</v>
      </c>
      <c r="M1163" s="5"/>
    </row>
    <row r="1164" spans="10:13" ht="12.75" hidden="1">
      <c r="J1164" s="5">
        <f t="shared" si="35"/>
        <v>0.05927048652393485</v>
      </c>
      <c r="K1164" s="14">
        <f t="shared" si="34"/>
        <v>0.0593</v>
      </c>
      <c r="L1164" s="17">
        <v>10.93</v>
      </c>
      <c r="M1164" s="5"/>
    </row>
    <row r="1165" spans="10:13" ht="12.75" hidden="1">
      <c r="J1165" s="5">
        <f t="shared" si="35"/>
        <v>0.05933306601037791</v>
      </c>
      <c r="K1165" s="14">
        <f t="shared" si="34"/>
        <v>0.0593</v>
      </c>
      <c r="L1165" s="17">
        <v>10.94</v>
      </c>
      <c r="M1165" s="5"/>
    </row>
    <row r="1166" spans="10:13" ht="12.75" hidden="1">
      <c r="J1166" s="5">
        <f t="shared" si="35"/>
        <v>0.05939569504162079</v>
      </c>
      <c r="K1166" s="14">
        <f t="shared" si="34"/>
        <v>0.0594</v>
      </c>
      <c r="L1166" s="17">
        <v>10.95</v>
      </c>
      <c r="M1166" s="5"/>
    </row>
    <row r="1167" spans="10:13" ht="12.75" hidden="1">
      <c r="J1167" s="5">
        <f t="shared" si="35"/>
        <v>0.059458373647632734</v>
      </c>
      <c r="K1167" s="14">
        <f t="shared" si="34"/>
        <v>0.0595</v>
      </c>
      <c r="L1167" s="17">
        <v>10.96</v>
      </c>
      <c r="M1167" s="5"/>
    </row>
    <row r="1168" spans="10:13" ht="12.75" hidden="1">
      <c r="J1168" s="5">
        <f t="shared" si="35"/>
        <v>0.05952110185840154</v>
      </c>
      <c r="K1168" s="14">
        <f t="shared" si="34"/>
        <v>0.0595</v>
      </c>
      <c r="L1168" s="17">
        <v>10.97</v>
      </c>
      <c r="M1168" s="5"/>
    </row>
    <row r="1169" spans="10:13" ht="12.75" hidden="1">
      <c r="J1169" s="5">
        <f t="shared" si="35"/>
        <v>0.05958387970393364</v>
      </c>
      <c r="K1169" s="14">
        <f t="shared" si="34"/>
        <v>0.0596</v>
      </c>
      <c r="L1169" s="17">
        <v>10.98</v>
      </c>
      <c r="M1169" s="5"/>
    </row>
    <row r="1170" spans="10:13" ht="12.75" hidden="1">
      <c r="J1170" s="5">
        <f t="shared" si="35"/>
        <v>0.059646707214254024</v>
      </c>
      <c r="K1170" s="14">
        <f t="shared" si="34"/>
        <v>0.0596</v>
      </c>
      <c r="L1170" s="17">
        <v>10.99</v>
      </c>
      <c r="M1170" s="5"/>
    </row>
    <row r="1171" spans="10:13" ht="12.75" hidden="1">
      <c r="J1171" s="5">
        <f t="shared" si="35"/>
        <v>0.059709584419406436</v>
      </c>
      <c r="K1171" s="14">
        <f t="shared" si="34"/>
        <v>0.0597</v>
      </c>
      <c r="L1171" s="17">
        <v>11</v>
      </c>
      <c r="M1171" s="5"/>
    </row>
    <row r="1172" spans="10:13" ht="12.75" hidden="1">
      <c r="J1172" s="5">
        <f t="shared" si="35"/>
        <v>0.05977251134945316</v>
      </c>
      <c r="K1172" s="14">
        <f t="shared" si="34"/>
        <v>0.0598</v>
      </c>
      <c r="L1172" s="17">
        <v>11.01</v>
      </c>
      <c r="M1172" s="5"/>
    </row>
    <row r="1173" spans="10:13" ht="12.75" hidden="1">
      <c r="J1173" s="5">
        <f t="shared" si="35"/>
        <v>0.05983548803447514</v>
      </c>
      <c r="K1173" s="14">
        <f t="shared" si="34"/>
        <v>0.0598</v>
      </c>
      <c r="L1173" s="17">
        <v>11.02</v>
      </c>
      <c r="M1173" s="5"/>
    </row>
    <row r="1174" spans="10:13" ht="12.75" hidden="1">
      <c r="J1174" s="5">
        <f t="shared" si="35"/>
        <v>0.059898514504572065</v>
      </c>
      <c r="K1174" s="14">
        <f t="shared" si="34"/>
        <v>0.0599</v>
      </c>
      <c r="L1174" s="17">
        <v>11.03</v>
      </c>
      <c r="M1174" s="5"/>
    </row>
    <row r="1175" spans="10:13" ht="12.75" hidden="1">
      <c r="J1175" s="5">
        <f t="shared" si="35"/>
        <v>0.059961590789862074</v>
      </c>
      <c r="K1175" s="14">
        <f t="shared" si="34"/>
        <v>0.06</v>
      </c>
      <c r="L1175" s="17">
        <v>11.04</v>
      </c>
      <c r="M1175" s="5"/>
    </row>
    <row r="1176" spans="10:13" ht="12.75" hidden="1">
      <c r="J1176" s="5">
        <f t="shared" si="35"/>
        <v>0.06002471692048228</v>
      </c>
      <c r="K1176" s="14">
        <f t="shared" si="34"/>
        <v>0.06</v>
      </c>
      <c r="L1176" s="17">
        <v>11.05</v>
      </c>
      <c r="M1176" s="5"/>
    </row>
    <row r="1177" spans="10:13" ht="12.75" hidden="1">
      <c r="J1177" s="5">
        <f t="shared" si="35"/>
        <v>0.06008789292658834</v>
      </c>
      <c r="K1177" s="14">
        <f t="shared" si="34"/>
        <v>0.0601</v>
      </c>
      <c r="L1177" s="17">
        <v>11.06</v>
      </c>
      <c r="M1177" s="5"/>
    </row>
    <row r="1178" spans="10:13" ht="12.75" hidden="1">
      <c r="J1178" s="5">
        <f t="shared" si="35"/>
        <v>0.06015111883835489</v>
      </c>
      <c r="K1178" s="14">
        <f t="shared" si="34"/>
        <v>0.0602</v>
      </c>
      <c r="L1178" s="17">
        <v>11.07</v>
      </c>
      <c r="M1178" s="5"/>
    </row>
    <row r="1179" spans="10:13" ht="12.75" hidden="1">
      <c r="J1179" s="5">
        <f t="shared" si="35"/>
        <v>0.06021439468597489</v>
      </c>
      <c r="K1179" s="14">
        <f t="shared" si="34"/>
        <v>0.0602</v>
      </c>
      <c r="L1179" s="17">
        <v>11.08</v>
      </c>
      <c r="M1179" s="5"/>
    </row>
    <row r="1180" spans="10:13" ht="12.75" hidden="1">
      <c r="J1180" s="5">
        <f t="shared" si="35"/>
        <v>0.0602777204996604</v>
      </c>
      <c r="K1180" s="14">
        <f t="shared" si="34"/>
        <v>0.0603</v>
      </c>
      <c r="L1180" s="17">
        <v>11.09</v>
      </c>
      <c r="M1180" s="5"/>
    </row>
    <row r="1181" spans="10:13" ht="12.75" hidden="1">
      <c r="J1181" s="5">
        <f t="shared" si="35"/>
        <v>0.06034109630964235</v>
      </c>
      <c r="K1181" s="14">
        <f t="shared" si="34"/>
        <v>0.0603</v>
      </c>
      <c r="L1181" s="17">
        <v>11.1</v>
      </c>
      <c r="M1181" s="5"/>
    </row>
    <row r="1182" spans="10:13" ht="12.75" hidden="1">
      <c r="J1182" s="5">
        <f t="shared" si="35"/>
        <v>0.06040452214617009</v>
      </c>
      <c r="K1182" s="14">
        <f t="shared" si="34"/>
        <v>0.0604</v>
      </c>
      <c r="L1182" s="17">
        <v>11.11</v>
      </c>
      <c r="M1182" s="5"/>
    </row>
    <row r="1183" spans="10:13" ht="12.75" hidden="1">
      <c r="J1183" s="5">
        <f t="shared" si="35"/>
        <v>0.060467998039512194</v>
      </c>
      <c r="K1183" s="14">
        <f t="shared" si="34"/>
        <v>0.0605</v>
      </c>
      <c r="L1183" s="17">
        <v>11.12</v>
      </c>
      <c r="M1183" s="5"/>
    </row>
    <row r="1184" spans="10:13" ht="12.75" hidden="1">
      <c r="J1184" s="5">
        <f t="shared" si="35"/>
        <v>0.06053152401995576</v>
      </c>
      <c r="K1184" s="14">
        <f t="shared" si="34"/>
        <v>0.0605</v>
      </c>
      <c r="L1184" s="17">
        <v>11.13</v>
      </c>
      <c r="M1184" s="5"/>
    </row>
    <row r="1185" spans="10:13" ht="12.75" hidden="1">
      <c r="J1185" s="5">
        <f t="shared" si="35"/>
        <v>0.06059510011780678</v>
      </c>
      <c r="K1185" s="14">
        <f t="shared" si="34"/>
        <v>0.0606</v>
      </c>
      <c r="L1185" s="17">
        <v>11.14</v>
      </c>
      <c r="M1185" s="5"/>
    </row>
    <row r="1186" spans="10:13" ht="12.75" hidden="1">
      <c r="J1186" s="5">
        <f t="shared" si="35"/>
        <v>0.060658726363390314</v>
      </c>
      <c r="K1186" s="14">
        <f t="shared" si="34"/>
        <v>0.0607</v>
      </c>
      <c r="L1186" s="17">
        <v>11.15</v>
      </c>
      <c r="M1186" s="5"/>
    </row>
    <row r="1187" spans="10:13" ht="12.75" hidden="1">
      <c r="J1187" s="5">
        <f t="shared" si="35"/>
        <v>0.06072240278705032</v>
      </c>
      <c r="K1187" s="14">
        <f t="shared" si="34"/>
        <v>0.0607</v>
      </c>
      <c r="L1187" s="17">
        <v>11.16</v>
      </c>
      <c r="M1187" s="5"/>
    </row>
    <row r="1188" spans="10:13" ht="12.75" hidden="1">
      <c r="J1188" s="5">
        <f t="shared" si="35"/>
        <v>0.06078612941914929</v>
      </c>
      <c r="K1188" s="14">
        <f t="shared" si="34"/>
        <v>0.0608</v>
      </c>
      <c r="L1188" s="17">
        <v>11.17</v>
      </c>
      <c r="M1188" s="5"/>
    </row>
    <row r="1189" spans="10:13" ht="12.75" hidden="1">
      <c r="J1189" s="5">
        <f t="shared" si="35"/>
        <v>0.06084990629006892</v>
      </c>
      <c r="K1189" s="14">
        <f t="shared" si="34"/>
        <v>0.0608</v>
      </c>
      <c r="L1189" s="17">
        <v>11.18</v>
      </c>
      <c r="M1189" s="5"/>
    </row>
    <row r="1190" spans="10:13" ht="12.75" hidden="1">
      <c r="J1190" s="5">
        <f t="shared" si="35"/>
        <v>0.06091373343020989</v>
      </c>
      <c r="K1190" s="14">
        <f t="shared" si="34"/>
        <v>0.0609</v>
      </c>
      <c r="L1190" s="17">
        <v>11.19</v>
      </c>
      <c r="M1190" s="5"/>
    </row>
    <row r="1191" spans="10:13" ht="12.75" hidden="1">
      <c r="J1191" s="5">
        <f t="shared" si="35"/>
        <v>0.06097761086999165</v>
      </c>
      <c r="K1191" s="14">
        <f t="shared" si="34"/>
        <v>0.061</v>
      </c>
      <c r="L1191" s="17">
        <v>11.2</v>
      </c>
      <c r="M1191" s="5"/>
    </row>
    <row r="1192" spans="10:13" ht="12.75" hidden="1">
      <c r="J1192" s="5">
        <f t="shared" si="35"/>
        <v>0.06104153863985273</v>
      </c>
      <c r="K1192" s="14">
        <f t="shared" si="34"/>
        <v>0.061</v>
      </c>
      <c r="L1192" s="17">
        <v>11.21</v>
      </c>
      <c r="M1192" s="5"/>
    </row>
    <row r="1193" spans="10:13" ht="12.75" hidden="1">
      <c r="J1193" s="5">
        <f t="shared" si="35"/>
        <v>0.061105516770250556</v>
      </c>
      <c r="K1193" s="14">
        <f t="shared" si="34"/>
        <v>0.0611</v>
      </c>
      <c r="L1193" s="17">
        <v>11.22</v>
      </c>
      <c r="M1193" s="5"/>
    </row>
    <row r="1194" spans="10:13" ht="12.75" hidden="1">
      <c r="J1194" s="5">
        <f t="shared" si="35"/>
        <v>0.06116954529166163</v>
      </c>
      <c r="K1194" s="14">
        <f t="shared" si="34"/>
        <v>0.0612</v>
      </c>
      <c r="L1194" s="17">
        <v>11.23</v>
      </c>
      <c r="M1194" s="5"/>
    </row>
    <row r="1195" spans="10:13" ht="12.75" hidden="1">
      <c r="J1195" s="5">
        <f t="shared" si="35"/>
        <v>0.061233624234581674</v>
      </c>
      <c r="K1195" s="14">
        <f t="shared" si="34"/>
        <v>0.0612</v>
      </c>
      <c r="L1195" s="17">
        <v>11.24</v>
      </c>
      <c r="M1195" s="5"/>
    </row>
    <row r="1196" spans="10:13" ht="12.75" hidden="1">
      <c r="J1196" s="5">
        <f t="shared" si="35"/>
        <v>0.06129775362952483</v>
      </c>
      <c r="K1196" s="14">
        <f t="shared" si="34"/>
        <v>0.0613</v>
      </c>
      <c r="L1196" s="17">
        <v>11.25</v>
      </c>
      <c r="M1196" s="5"/>
    </row>
    <row r="1197" spans="10:13" ht="12.75" hidden="1">
      <c r="J1197" s="5">
        <f t="shared" si="35"/>
        <v>0.06136193350702501</v>
      </c>
      <c r="K1197" s="14">
        <f t="shared" si="34"/>
        <v>0.0614</v>
      </c>
      <c r="L1197" s="17">
        <v>11.26</v>
      </c>
      <c r="M1197" s="5"/>
    </row>
    <row r="1198" spans="10:13" ht="12.75" hidden="1">
      <c r="J1198" s="5">
        <f t="shared" si="35"/>
        <v>0.06142616389763478</v>
      </c>
      <c r="K1198" s="14">
        <f t="shared" si="34"/>
        <v>0.0614</v>
      </c>
      <c r="L1198" s="17">
        <v>11.27</v>
      </c>
      <c r="M1198" s="5"/>
    </row>
    <row r="1199" spans="10:13" ht="12.75" hidden="1">
      <c r="J1199" s="5">
        <f t="shared" si="35"/>
        <v>0.061490444831925894</v>
      </c>
      <c r="K1199" s="14">
        <f t="shared" si="34"/>
        <v>0.0615</v>
      </c>
      <c r="L1199" s="17">
        <v>11.28</v>
      </c>
      <c r="M1199" s="5"/>
    </row>
    <row r="1200" spans="10:13" ht="12.75" hidden="1">
      <c r="J1200" s="5">
        <f t="shared" si="35"/>
        <v>0.061554776340489226</v>
      </c>
      <c r="K1200" s="14">
        <f t="shared" si="34"/>
        <v>0.0616</v>
      </c>
      <c r="L1200" s="17">
        <v>11.29</v>
      </c>
      <c r="M1200" s="5"/>
    </row>
    <row r="1201" spans="10:13" ht="12.75" hidden="1">
      <c r="J1201" s="5">
        <f t="shared" si="35"/>
        <v>0.06161915845393473</v>
      </c>
      <c r="K1201" s="14">
        <f t="shared" si="34"/>
        <v>0.0616</v>
      </c>
      <c r="L1201" s="17">
        <v>11.3</v>
      </c>
      <c r="M1201" s="5"/>
    </row>
    <row r="1202" spans="10:13" ht="12.75" hidden="1">
      <c r="J1202" s="5">
        <f t="shared" si="35"/>
        <v>0.06168359120289146</v>
      </c>
      <c r="K1202" s="14">
        <f t="shared" si="34"/>
        <v>0.0617</v>
      </c>
      <c r="L1202" s="17">
        <v>11.31</v>
      </c>
      <c r="M1202" s="5"/>
    </row>
    <row r="1203" spans="10:13" ht="12.75" hidden="1">
      <c r="J1203" s="5">
        <f t="shared" si="35"/>
        <v>0.0617480746180078</v>
      </c>
      <c r="K1203" s="14">
        <f t="shared" si="34"/>
        <v>0.0617</v>
      </c>
      <c r="L1203" s="17">
        <v>11.32</v>
      </c>
      <c r="M1203" s="5"/>
    </row>
    <row r="1204" spans="10:13" ht="12.75" hidden="1">
      <c r="J1204" s="5">
        <f t="shared" si="35"/>
        <v>0.06181260872995098</v>
      </c>
      <c r="K1204" s="14">
        <f t="shared" si="34"/>
        <v>0.0618</v>
      </c>
      <c r="L1204" s="17">
        <v>11.33</v>
      </c>
      <c r="M1204" s="5"/>
    </row>
    <row r="1205" spans="10:13" ht="12.75" hidden="1">
      <c r="J1205" s="5">
        <f t="shared" si="35"/>
        <v>0.06187719356940791</v>
      </c>
      <c r="K1205" s="14">
        <f t="shared" si="34"/>
        <v>0.0619</v>
      </c>
      <c r="L1205" s="17">
        <v>11.34</v>
      </c>
      <c r="M1205" s="5"/>
    </row>
    <row r="1206" spans="10:13" ht="12.75" hidden="1">
      <c r="J1206" s="5">
        <f t="shared" si="35"/>
        <v>0.06194182916708424</v>
      </c>
      <c r="K1206" s="14">
        <f t="shared" si="34"/>
        <v>0.0619</v>
      </c>
      <c r="L1206" s="17">
        <v>11.35</v>
      </c>
      <c r="M1206" s="5"/>
    </row>
    <row r="1207" spans="10:13" ht="12.75" hidden="1">
      <c r="J1207" s="5">
        <f t="shared" si="35"/>
        <v>0.062006515553704955</v>
      </c>
      <c r="K1207" s="14">
        <f t="shared" si="34"/>
        <v>0.062</v>
      </c>
      <c r="L1207" s="17">
        <v>11.36</v>
      </c>
      <c r="M1207" s="5"/>
    </row>
    <row r="1208" spans="10:13" ht="12.75" hidden="1">
      <c r="J1208" s="5">
        <f t="shared" si="35"/>
        <v>0.06207125276001457</v>
      </c>
      <c r="K1208" s="14">
        <f t="shared" si="34"/>
        <v>0.0621</v>
      </c>
      <c r="L1208" s="17">
        <v>11.37</v>
      </c>
      <c r="M1208" s="5"/>
    </row>
    <row r="1209" spans="10:13" ht="12.75" hidden="1">
      <c r="J1209" s="5">
        <f t="shared" si="35"/>
        <v>0.06213604081677648</v>
      </c>
      <c r="K1209" s="14">
        <f t="shared" si="34"/>
        <v>0.0621</v>
      </c>
      <c r="L1209" s="17">
        <v>11.38</v>
      </c>
      <c r="M1209" s="5"/>
    </row>
    <row r="1210" spans="10:13" ht="12.75" hidden="1">
      <c r="J1210" s="5">
        <f t="shared" si="35"/>
        <v>0.06220087975477351</v>
      </c>
      <c r="K1210" s="14">
        <f t="shared" si="34"/>
        <v>0.0622</v>
      </c>
      <c r="L1210" s="17">
        <v>11.39</v>
      </c>
      <c r="M1210" s="5"/>
    </row>
    <row r="1211" spans="10:13" ht="12.75" hidden="1">
      <c r="J1211" s="5">
        <f t="shared" si="35"/>
        <v>0.062265769604807786</v>
      </c>
      <c r="K1211" s="14">
        <f t="shared" si="34"/>
        <v>0.0623</v>
      </c>
      <c r="L1211" s="17">
        <v>11.4</v>
      </c>
      <c r="M1211" s="5"/>
    </row>
    <row r="1212" spans="10:13" ht="12.75" hidden="1">
      <c r="J1212" s="5">
        <f t="shared" si="35"/>
        <v>0.06233071039770077</v>
      </c>
      <c r="K1212" s="14">
        <f t="shared" si="34"/>
        <v>0.0623</v>
      </c>
      <c r="L1212" s="17">
        <v>11.41</v>
      </c>
      <c r="M1212" s="5"/>
    </row>
    <row r="1213" spans="10:13" ht="12.75" hidden="1">
      <c r="J1213" s="5">
        <f t="shared" si="35"/>
        <v>0.06239570216429324</v>
      </c>
      <c r="K1213" s="14">
        <f t="shared" si="34"/>
        <v>0.0624</v>
      </c>
      <c r="L1213" s="17">
        <v>11.42</v>
      </c>
      <c r="M1213" s="5"/>
    </row>
    <row r="1214" spans="10:13" ht="12.75" hidden="1">
      <c r="J1214" s="5">
        <f t="shared" si="35"/>
        <v>0.06246074493544507</v>
      </c>
      <c r="K1214" s="14">
        <f t="shared" si="34"/>
        <v>0.0625</v>
      </c>
      <c r="L1214" s="17">
        <v>11.43</v>
      </c>
      <c r="M1214" s="5"/>
    </row>
    <row r="1215" spans="10:13" ht="12.75" hidden="1">
      <c r="J1215" s="5">
        <f t="shared" si="35"/>
        <v>0.06252583874203588</v>
      </c>
      <c r="K1215" s="14">
        <f t="shared" si="34"/>
        <v>0.0625</v>
      </c>
      <c r="L1215" s="17">
        <v>11.44</v>
      </c>
      <c r="M1215" s="5"/>
    </row>
    <row r="1216" spans="10:13" ht="12.75" hidden="1">
      <c r="J1216" s="5">
        <f t="shared" si="35"/>
        <v>0.06259098361496451</v>
      </c>
      <c r="K1216" s="14">
        <f t="shared" si="34"/>
        <v>0.0626</v>
      </c>
      <c r="L1216" s="17">
        <v>11.45</v>
      </c>
      <c r="M1216" s="5"/>
    </row>
    <row r="1217" spans="10:13" ht="12.75" hidden="1">
      <c r="J1217" s="5">
        <f t="shared" si="35"/>
        <v>0.06265617958514902</v>
      </c>
      <c r="K1217" s="14">
        <f t="shared" si="34"/>
        <v>0.0627</v>
      </c>
      <c r="L1217" s="17">
        <v>11.46</v>
      </c>
      <c r="M1217" s="5"/>
    </row>
    <row r="1218" spans="10:13" ht="12.75" hidden="1">
      <c r="J1218" s="5">
        <f t="shared" si="35"/>
        <v>0.0627214266835272</v>
      </c>
      <c r="K1218" s="14">
        <f t="shared" si="34"/>
        <v>0.0627</v>
      </c>
      <c r="L1218" s="17">
        <v>11.47</v>
      </c>
      <c r="M1218" s="5"/>
    </row>
    <row r="1219" spans="10:13" ht="12.75" hidden="1">
      <c r="J1219" s="5">
        <f t="shared" si="35"/>
        <v>0.06278672494105597</v>
      </c>
      <c r="K1219" s="14">
        <f t="shared" si="34"/>
        <v>0.0628</v>
      </c>
      <c r="L1219" s="17">
        <v>11.48</v>
      </c>
      <c r="M1219" s="5"/>
    </row>
    <row r="1220" spans="10:13" ht="12.75" hidden="1">
      <c r="J1220" s="5">
        <f t="shared" si="35"/>
        <v>0.06285207438871188</v>
      </c>
      <c r="K1220" s="14">
        <f t="shared" si="34"/>
        <v>0.0629</v>
      </c>
      <c r="L1220" s="17">
        <v>11.49</v>
      </c>
      <c r="M1220" s="5"/>
    </row>
    <row r="1221" spans="10:13" ht="12.75" hidden="1">
      <c r="J1221" s="5">
        <f t="shared" si="35"/>
        <v>0.0629174750574909</v>
      </c>
      <c r="K1221" s="14">
        <f t="shared" si="34"/>
        <v>0.0629</v>
      </c>
      <c r="L1221" s="17">
        <v>11.5</v>
      </c>
      <c r="M1221" s="5"/>
    </row>
    <row r="1222" spans="10:13" ht="12.75" hidden="1">
      <c r="J1222" s="5">
        <f t="shared" si="35"/>
        <v>0.06298292697840835</v>
      </c>
      <c r="K1222" s="14">
        <f t="shared" si="34"/>
        <v>0.063</v>
      </c>
      <c r="L1222" s="17">
        <v>11.51</v>
      </c>
      <c r="M1222" s="5"/>
    </row>
    <row r="1223" spans="10:13" ht="12.75" hidden="1">
      <c r="J1223" s="5">
        <f t="shared" si="35"/>
        <v>0.0630484301824994</v>
      </c>
      <c r="K1223" s="14">
        <f aca="true" t="shared" si="36" ref="K1223:K1286">ROUND(J1223,4)</f>
        <v>0.063</v>
      </c>
      <c r="L1223" s="17">
        <v>11.52</v>
      </c>
      <c r="M1223" s="5"/>
    </row>
    <row r="1224" spans="10:13" ht="12.75" hidden="1">
      <c r="J1224" s="5">
        <f t="shared" si="35"/>
        <v>0.0631139847008183</v>
      </c>
      <c r="K1224" s="14">
        <f t="shared" si="36"/>
        <v>0.0631</v>
      </c>
      <c r="L1224" s="17">
        <v>11.53</v>
      </c>
      <c r="M1224" s="5"/>
    </row>
    <row r="1225" spans="10:13" ht="12.75" hidden="1">
      <c r="J1225" s="5">
        <f aca="true" t="shared" si="37" ref="J1225:J1288">TAN(3.14*(20+L1225)/180)-((20+L1225)*3.14/180)</f>
        <v>0.063179590564439</v>
      </c>
      <c r="K1225" s="14">
        <f t="shared" si="36"/>
        <v>0.0632</v>
      </c>
      <c r="L1225" s="17">
        <v>11.54</v>
      </c>
      <c r="M1225" s="5"/>
    </row>
    <row r="1226" spans="10:13" ht="12.75" hidden="1">
      <c r="J1226" s="5">
        <f t="shared" si="37"/>
        <v>0.06324524780445517</v>
      </c>
      <c r="K1226" s="14">
        <f t="shared" si="36"/>
        <v>0.0632</v>
      </c>
      <c r="L1226" s="17">
        <v>11.55</v>
      </c>
      <c r="M1226" s="5"/>
    </row>
    <row r="1227" spans="10:13" ht="12.75" hidden="1">
      <c r="J1227" s="5">
        <f t="shared" si="37"/>
        <v>0.06331095645197993</v>
      </c>
      <c r="K1227" s="14">
        <f t="shared" si="36"/>
        <v>0.0633</v>
      </c>
      <c r="L1227" s="17">
        <v>11.56</v>
      </c>
      <c r="M1227" s="5"/>
    </row>
    <row r="1228" spans="10:13" ht="12.75" hidden="1">
      <c r="J1228" s="5">
        <f t="shared" si="37"/>
        <v>0.0633767165381457</v>
      </c>
      <c r="K1228" s="14">
        <f t="shared" si="36"/>
        <v>0.0634</v>
      </c>
      <c r="L1228" s="17">
        <v>11.57</v>
      </c>
      <c r="M1228" s="5"/>
    </row>
    <row r="1229" spans="10:13" ht="12.75" hidden="1">
      <c r="J1229" s="5">
        <f t="shared" si="37"/>
        <v>0.063442528094105</v>
      </c>
      <c r="K1229" s="14">
        <f t="shared" si="36"/>
        <v>0.0634</v>
      </c>
      <c r="L1229" s="17">
        <v>11.58</v>
      </c>
      <c r="M1229" s="5"/>
    </row>
    <row r="1230" spans="10:13" ht="12.75" hidden="1">
      <c r="J1230" s="5">
        <f t="shared" si="37"/>
        <v>0.06350839115102958</v>
      </c>
      <c r="K1230" s="14">
        <f t="shared" si="36"/>
        <v>0.0635</v>
      </c>
      <c r="L1230" s="17">
        <v>11.59</v>
      </c>
      <c r="M1230" s="5"/>
    </row>
    <row r="1231" spans="10:13" ht="12.75" hidden="1">
      <c r="J1231" s="5">
        <f t="shared" si="37"/>
        <v>0.06357430574011114</v>
      </c>
      <c r="K1231" s="14">
        <f t="shared" si="36"/>
        <v>0.0636</v>
      </c>
      <c r="L1231" s="17">
        <v>11.6</v>
      </c>
      <c r="M1231" s="5"/>
    </row>
    <row r="1232" spans="10:13" ht="12.75" hidden="1">
      <c r="J1232" s="5">
        <f t="shared" si="37"/>
        <v>0.06364027189256072</v>
      </c>
      <c r="K1232" s="14">
        <f t="shared" si="36"/>
        <v>0.0636</v>
      </c>
      <c r="L1232" s="17">
        <v>11.61</v>
      </c>
      <c r="M1232" s="5"/>
    </row>
    <row r="1233" spans="10:13" ht="12.75" hidden="1">
      <c r="J1233" s="5">
        <f t="shared" si="37"/>
        <v>0.06370628963960911</v>
      </c>
      <c r="K1233" s="14">
        <f t="shared" si="36"/>
        <v>0.0637</v>
      </c>
      <c r="L1233" s="17">
        <v>11.62</v>
      </c>
      <c r="M1233" s="5"/>
    </row>
    <row r="1234" spans="10:13" ht="12.75" hidden="1">
      <c r="J1234" s="5">
        <f t="shared" si="37"/>
        <v>0.06377235901250711</v>
      </c>
      <c r="K1234" s="14">
        <f t="shared" si="36"/>
        <v>0.0638</v>
      </c>
      <c r="L1234" s="17">
        <v>11.63</v>
      </c>
      <c r="M1234" s="5"/>
    </row>
    <row r="1235" spans="10:13" ht="12.75" hidden="1">
      <c r="J1235" s="5">
        <f t="shared" si="37"/>
        <v>0.06383848004252468</v>
      </c>
      <c r="K1235" s="14">
        <f t="shared" si="36"/>
        <v>0.0638</v>
      </c>
      <c r="L1235" s="17">
        <v>11.64</v>
      </c>
      <c r="M1235" s="5"/>
    </row>
    <row r="1236" spans="10:13" ht="12.75" hidden="1">
      <c r="J1236" s="5">
        <f t="shared" si="37"/>
        <v>0.06390465276095192</v>
      </c>
      <c r="K1236" s="14">
        <f t="shared" si="36"/>
        <v>0.0639</v>
      </c>
      <c r="L1236" s="17">
        <v>11.65</v>
      </c>
      <c r="M1236" s="5"/>
    </row>
    <row r="1237" spans="10:13" ht="12.75" hidden="1">
      <c r="J1237" s="5">
        <f t="shared" si="37"/>
        <v>0.06397087719909866</v>
      </c>
      <c r="K1237" s="14">
        <f t="shared" si="36"/>
        <v>0.064</v>
      </c>
      <c r="L1237" s="17">
        <v>11.66</v>
      </c>
      <c r="M1237" s="5"/>
    </row>
    <row r="1238" spans="10:13" ht="12.75" hidden="1">
      <c r="J1238" s="5">
        <f t="shared" si="37"/>
        <v>0.06403715338829408</v>
      </c>
      <c r="K1238" s="14">
        <f t="shared" si="36"/>
        <v>0.064</v>
      </c>
      <c r="L1238" s="17">
        <v>11.67</v>
      </c>
      <c r="M1238" s="5"/>
    </row>
    <row r="1239" spans="10:13" ht="12.75" hidden="1">
      <c r="J1239" s="5">
        <f t="shared" si="37"/>
        <v>0.06410348135988764</v>
      </c>
      <c r="K1239" s="14">
        <f t="shared" si="36"/>
        <v>0.0641</v>
      </c>
      <c r="L1239" s="17">
        <v>11.68</v>
      </c>
      <c r="M1239" s="5"/>
    </row>
    <row r="1240" spans="10:13" ht="12.75" hidden="1">
      <c r="J1240" s="5">
        <f t="shared" si="37"/>
        <v>0.06416986114524836</v>
      </c>
      <c r="K1240" s="14">
        <f t="shared" si="36"/>
        <v>0.0642</v>
      </c>
      <c r="L1240" s="17">
        <v>11.69</v>
      </c>
      <c r="M1240" s="5"/>
    </row>
    <row r="1241" spans="10:13" ht="12.75" hidden="1">
      <c r="J1241" s="5">
        <f t="shared" si="37"/>
        <v>0.06423629277576504</v>
      </c>
      <c r="K1241" s="14">
        <f t="shared" si="36"/>
        <v>0.0642</v>
      </c>
      <c r="L1241" s="17">
        <v>11.7</v>
      </c>
      <c r="M1241" s="5"/>
    </row>
    <row r="1242" spans="10:13" ht="12.75" hidden="1">
      <c r="J1242" s="5">
        <f t="shared" si="37"/>
        <v>0.06430277628284642</v>
      </c>
      <c r="K1242" s="14">
        <f t="shared" si="36"/>
        <v>0.0643</v>
      </c>
      <c r="L1242" s="17">
        <v>11.71</v>
      </c>
      <c r="M1242" s="5"/>
    </row>
    <row r="1243" spans="10:13" ht="12.75" hidden="1">
      <c r="J1243" s="5">
        <f t="shared" si="37"/>
        <v>0.06436931169792093</v>
      </c>
      <c r="K1243" s="14">
        <f t="shared" si="36"/>
        <v>0.0644</v>
      </c>
      <c r="L1243" s="17">
        <v>11.72</v>
      </c>
      <c r="M1243" s="5"/>
    </row>
    <row r="1244" spans="10:13" ht="12.75" hidden="1">
      <c r="J1244" s="5">
        <f t="shared" si="37"/>
        <v>0.06443589905243696</v>
      </c>
      <c r="K1244" s="14">
        <f t="shared" si="36"/>
        <v>0.0644</v>
      </c>
      <c r="L1244" s="17">
        <v>11.73</v>
      </c>
      <c r="M1244" s="5"/>
    </row>
    <row r="1245" spans="10:13" ht="12.75" hidden="1">
      <c r="J1245" s="5">
        <f t="shared" si="37"/>
        <v>0.0645025383778628</v>
      </c>
      <c r="K1245" s="14">
        <f t="shared" si="36"/>
        <v>0.0645</v>
      </c>
      <c r="L1245" s="17">
        <v>11.74</v>
      </c>
      <c r="M1245" s="5"/>
    </row>
    <row r="1246" spans="10:13" ht="12.75" hidden="1">
      <c r="J1246" s="5">
        <f t="shared" si="37"/>
        <v>0.06456922970568668</v>
      </c>
      <c r="K1246" s="14">
        <f t="shared" si="36"/>
        <v>0.0646</v>
      </c>
      <c r="L1246" s="17">
        <v>11.75</v>
      </c>
      <c r="M1246" s="5"/>
    </row>
    <row r="1247" spans="10:13" ht="12.75" hidden="1">
      <c r="J1247" s="5">
        <f t="shared" si="37"/>
        <v>0.06463597306741664</v>
      </c>
      <c r="K1247" s="14">
        <f t="shared" si="36"/>
        <v>0.0646</v>
      </c>
      <c r="L1247" s="17">
        <v>11.76</v>
      </c>
      <c r="M1247" s="5"/>
    </row>
    <row r="1248" spans="10:13" ht="12.75" hidden="1">
      <c r="J1248" s="5">
        <f t="shared" si="37"/>
        <v>0.06470276849458068</v>
      </c>
      <c r="K1248" s="14">
        <f t="shared" si="36"/>
        <v>0.0647</v>
      </c>
      <c r="L1248" s="17">
        <v>11.77</v>
      </c>
      <c r="M1248" s="5"/>
    </row>
    <row r="1249" spans="10:13" ht="12.75" hidden="1">
      <c r="J1249" s="5">
        <f t="shared" si="37"/>
        <v>0.06476961601872677</v>
      </c>
      <c r="K1249" s="14">
        <f t="shared" si="36"/>
        <v>0.0648</v>
      </c>
      <c r="L1249" s="17">
        <v>11.78</v>
      </c>
      <c r="M1249" s="5"/>
    </row>
    <row r="1250" spans="10:13" ht="12.75" hidden="1">
      <c r="J1250" s="5">
        <f t="shared" si="37"/>
        <v>0.0648365156714229</v>
      </c>
      <c r="K1250" s="14">
        <f t="shared" si="36"/>
        <v>0.0648</v>
      </c>
      <c r="L1250" s="17">
        <v>11.79</v>
      </c>
      <c r="M1250" s="5"/>
    </row>
    <row r="1251" spans="10:13" ht="12.75" hidden="1">
      <c r="J1251" s="5">
        <f t="shared" si="37"/>
        <v>0.06490346748425702</v>
      </c>
      <c r="K1251" s="14">
        <f t="shared" si="36"/>
        <v>0.0649</v>
      </c>
      <c r="L1251" s="17">
        <v>11.8</v>
      </c>
      <c r="M1251" s="5"/>
    </row>
    <row r="1252" spans="10:13" ht="12.75" hidden="1">
      <c r="J1252" s="5">
        <f t="shared" si="37"/>
        <v>0.06497047148883695</v>
      </c>
      <c r="K1252" s="14">
        <f t="shared" si="36"/>
        <v>0.065</v>
      </c>
      <c r="L1252" s="17">
        <v>11.81</v>
      </c>
      <c r="M1252" s="5"/>
    </row>
    <row r="1253" spans="10:13" ht="12.75" hidden="1">
      <c r="J1253" s="5">
        <f t="shared" si="37"/>
        <v>0.06503752771679072</v>
      </c>
      <c r="K1253" s="14">
        <f t="shared" si="36"/>
        <v>0.065</v>
      </c>
      <c r="L1253" s="17">
        <v>11.82</v>
      </c>
      <c r="M1253" s="5"/>
    </row>
    <row r="1254" spans="10:13" ht="12.75" hidden="1">
      <c r="J1254" s="5">
        <f t="shared" si="37"/>
        <v>0.06510463619976636</v>
      </c>
      <c r="K1254" s="14">
        <f t="shared" si="36"/>
        <v>0.0651</v>
      </c>
      <c r="L1254" s="17">
        <v>11.83</v>
      </c>
      <c r="M1254" s="5"/>
    </row>
    <row r="1255" spans="10:13" ht="12.75" hidden="1">
      <c r="J1255" s="5">
        <f t="shared" si="37"/>
        <v>0.06517179696943187</v>
      </c>
      <c r="K1255" s="14">
        <f t="shared" si="36"/>
        <v>0.0652</v>
      </c>
      <c r="L1255" s="17">
        <v>11.84</v>
      </c>
      <c r="M1255" s="5"/>
    </row>
    <row r="1256" spans="10:13" ht="12.75" hidden="1">
      <c r="J1256" s="5">
        <f t="shared" si="37"/>
        <v>0.06523901005747534</v>
      </c>
      <c r="K1256" s="14">
        <f t="shared" si="36"/>
        <v>0.0652</v>
      </c>
      <c r="L1256" s="17">
        <v>11.85</v>
      </c>
      <c r="M1256" s="5"/>
    </row>
    <row r="1257" spans="10:13" ht="12.75" hidden="1">
      <c r="J1257" s="5">
        <f t="shared" si="37"/>
        <v>0.06530627549560508</v>
      </c>
      <c r="K1257" s="14">
        <f t="shared" si="36"/>
        <v>0.0653</v>
      </c>
      <c r="L1257" s="17">
        <v>11.86</v>
      </c>
      <c r="M1257" s="5"/>
    </row>
    <row r="1258" spans="10:13" ht="12.75" hidden="1">
      <c r="J1258" s="5">
        <f t="shared" si="37"/>
        <v>0.06537359331554948</v>
      </c>
      <c r="K1258" s="14">
        <f t="shared" si="36"/>
        <v>0.0654</v>
      </c>
      <c r="L1258" s="17">
        <v>11.87</v>
      </c>
      <c r="M1258" s="5"/>
    </row>
    <row r="1259" spans="10:13" ht="12.75" hidden="1">
      <c r="J1259" s="5">
        <f t="shared" si="37"/>
        <v>0.06544096354905704</v>
      </c>
      <c r="K1259" s="14">
        <f t="shared" si="36"/>
        <v>0.0654</v>
      </c>
      <c r="L1259" s="17">
        <v>11.88</v>
      </c>
      <c r="M1259" s="5"/>
    </row>
    <row r="1260" spans="10:13" ht="12.75" hidden="1">
      <c r="J1260" s="5">
        <f t="shared" si="37"/>
        <v>0.06550838622789612</v>
      </c>
      <c r="K1260" s="14">
        <f t="shared" si="36"/>
        <v>0.0655</v>
      </c>
      <c r="L1260" s="17">
        <v>11.89</v>
      </c>
      <c r="M1260" s="5"/>
    </row>
    <row r="1261" spans="10:13" ht="12.75" hidden="1">
      <c r="J1261" s="5">
        <f t="shared" si="37"/>
        <v>0.06557586138385574</v>
      </c>
      <c r="K1261" s="14">
        <f t="shared" si="36"/>
        <v>0.0656</v>
      </c>
      <c r="L1261" s="17">
        <v>11.9</v>
      </c>
      <c r="M1261" s="5"/>
    </row>
    <row r="1262" spans="10:13" ht="12.75" hidden="1">
      <c r="J1262" s="5">
        <f t="shared" si="37"/>
        <v>0.0656433890487449</v>
      </c>
      <c r="K1262" s="14">
        <f t="shared" si="36"/>
        <v>0.0656</v>
      </c>
      <c r="L1262" s="17">
        <v>11.91</v>
      </c>
      <c r="M1262" s="5"/>
    </row>
    <row r="1263" spans="10:13" ht="12.75" hidden="1">
      <c r="J1263" s="5">
        <f t="shared" si="37"/>
        <v>0.06571096925439268</v>
      </c>
      <c r="K1263" s="14">
        <f t="shared" si="36"/>
        <v>0.0657</v>
      </c>
      <c r="L1263" s="17">
        <v>11.92</v>
      </c>
      <c r="M1263" s="5"/>
    </row>
    <row r="1264" spans="10:13" ht="12.75" hidden="1">
      <c r="J1264" s="5">
        <f t="shared" si="37"/>
        <v>0.06577860203264851</v>
      </c>
      <c r="K1264" s="14">
        <f t="shared" si="36"/>
        <v>0.0658</v>
      </c>
      <c r="L1264" s="17">
        <v>11.93</v>
      </c>
      <c r="M1264" s="5"/>
    </row>
    <row r="1265" spans="10:13" ht="12.75" hidden="1">
      <c r="J1265" s="5">
        <f t="shared" si="37"/>
        <v>0.06584628741538201</v>
      </c>
      <c r="K1265" s="14">
        <f t="shared" si="36"/>
        <v>0.0658</v>
      </c>
      <c r="L1265" s="17">
        <v>11.94</v>
      </c>
      <c r="M1265" s="5"/>
    </row>
    <row r="1266" spans="10:13" ht="12.75" hidden="1">
      <c r="J1266" s="5">
        <f t="shared" si="37"/>
        <v>0.0659140254344831</v>
      </c>
      <c r="K1266" s="14">
        <f t="shared" si="36"/>
        <v>0.0659</v>
      </c>
      <c r="L1266" s="17">
        <v>11.95</v>
      </c>
      <c r="M1266" s="5"/>
    </row>
    <row r="1267" spans="10:13" ht="12.75" hidden="1">
      <c r="J1267" s="5">
        <f t="shared" si="37"/>
        <v>0.06598181612186194</v>
      </c>
      <c r="K1267" s="14">
        <f t="shared" si="36"/>
        <v>0.066</v>
      </c>
      <c r="L1267" s="17">
        <v>11.96</v>
      </c>
      <c r="M1267" s="5"/>
    </row>
    <row r="1268" spans="10:13" ht="12.75" hidden="1">
      <c r="J1268" s="5">
        <f t="shared" si="37"/>
        <v>0.06604965950944897</v>
      </c>
      <c r="K1268" s="14">
        <f t="shared" si="36"/>
        <v>0.066</v>
      </c>
      <c r="L1268" s="17">
        <v>11.97</v>
      </c>
      <c r="M1268" s="5"/>
    </row>
    <row r="1269" spans="10:13" ht="12.75" hidden="1">
      <c r="J1269" s="5">
        <f t="shared" si="37"/>
        <v>0.06611755562919508</v>
      </c>
      <c r="K1269" s="14">
        <f t="shared" si="36"/>
        <v>0.0661</v>
      </c>
      <c r="L1269" s="17">
        <v>11.98</v>
      </c>
      <c r="M1269" s="5"/>
    </row>
    <row r="1270" spans="10:13" ht="12.75" hidden="1">
      <c r="J1270" s="5">
        <f t="shared" si="37"/>
        <v>0.06618550451307126</v>
      </c>
      <c r="K1270" s="14">
        <f t="shared" si="36"/>
        <v>0.0662</v>
      </c>
      <c r="L1270" s="17">
        <v>11.99</v>
      </c>
      <c r="M1270" s="5"/>
    </row>
    <row r="1271" spans="10:13" ht="12.75" hidden="1">
      <c r="J1271" s="5">
        <f t="shared" si="37"/>
        <v>0.06625350619306891</v>
      </c>
      <c r="K1271" s="14">
        <f t="shared" si="36"/>
        <v>0.0663</v>
      </c>
      <c r="L1271" s="17">
        <v>12</v>
      </c>
      <c r="M1271" s="5"/>
    </row>
    <row r="1272" spans="10:13" ht="12.75" hidden="1">
      <c r="J1272" s="5">
        <f t="shared" si="37"/>
        <v>0.06632156070119999</v>
      </c>
      <c r="K1272" s="14">
        <f t="shared" si="36"/>
        <v>0.0663</v>
      </c>
      <c r="L1272" s="17">
        <v>12.01</v>
      </c>
      <c r="M1272" s="5"/>
    </row>
    <row r="1273" spans="10:13" ht="12.75" hidden="1">
      <c r="J1273" s="5">
        <f t="shared" si="37"/>
        <v>0.06638966806949653</v>
      </c>
      <c r="K1273" s="14">
        <f t="shared" si="36"/>
        <v>0.0664</v>
      </c>
      <c r="L1273" s="17">
        <v>12.02</v>
      </c>
      <c r="M1273" s="5"/>
    </row>
    <row r="1274" spans="10:13" ht="12.75" hidden="1">
      <c r="J1274" s="5">
        <f t="shared" si="37"/>
        <v>0.06645782833001135</v>
      </c>
      <c r="K1274" s="14">
        <f t="shared" si="36"/>
        <v>0.0665</v>
      </c>
      <c r="L1274" s="17">
        <v>12.03</v>
      </c>
      <c r="M1274" s="5"/>
    </row>
    <row r="1275" spans="10:13" ht="12.75" hidden="1">
      <c r="J1275" s="5">
        <f t="shared" si="37"/>
        <v>0.06652604151481734</v>
      </c>
      <c r="K1275" s="14">
        <f t="shared" si="36"/>
        <v>0.0665</v>
      </c>
      <c r="L1275" s="17">
        <v>12.04</v>
      </c>
      <c r="M1275" s="5"/>
    </row>
    <row r="1276" spans="10:13" ht="12.75" hidden="1">
      <c r="J1276" s="5">
        <f t="shared" si="37"/>
        <v>0.06659430765600793</v>
      </c>
      <c r="K1276" s="14">
        <f t="shared" si="36"/>
        <v>0.0666</v>
      </c>
      <c r="L1276" s="17">
        <v>12.05</v>
      </c>
      <c r="M1276" s="5"/>
    </row>
    <row r="1277" spans="10:13" ht="12.75" hidden="1">
      <c r="J1277" s="5">
        <f t="shared" si="37"/>
        <v>0.06666262678569712</v>
      </c>
      <c r="K1277" s="14">
        <f t="shared" si="36"/>
        <v>0.0667</v>
      </c>
      <c r="L1277" s="17">
        <v>12.06</v>
      </c>
      <c r="M1277" s="5"/>
    </row>
    <row r="1278" spans="10:13" ht="12.75" hidden="1">
      <c r="J1278" s="5">
        <f t="shared" si="37"/>
        <v>0.0667309989360193</v>
      </c>
      <c r="K1278" s="14">
        <f t="shared" si="36"/>
        <v>0.0667</v>
      </c>
      <c r="L1278" s="17">
        <v>12.07</v>
      </c>
      <c r="M1278" s="5"/>
    </row>
    <row r="1279" spans="10:13" ht="12.75" hidden="1">
      <c r="J1279" s="5">
        <f t="shared" si="37"/>
        <v>0.0667994241391292</v>
      </c>
      <c r="K1279" s="14">
        <f t="shared" si="36"/>
        <v>0.0668</v>
      </c>
      <c r="L1279" s="17">
        <v>12.08</v>
      </c>
      <c r="M1279" s="5"/>
    </row>
    <row r="1280" spans="10:13" ht="12.75" hidden="1">
      <c r="J1280" s="5">
        <f t="shared" si="37"/>
        <v>0.06686790242720253</v>
      </c>
      <c r="K1280" s="14">
        <f t="shared" si="36"/>
        <v>0.0669</v>
      </c>
      <c r="L1280" s="17">
        <v>12.09</v>
      </c>
      <c r="M1280" s="5"/>
    </row>
    <row r="1281" spans="10:13" ht="12.75" hidden="1">
      <c r="J1281" s="5">
        <f t="shared" si="37"/>
        <v>0.06693643383243497</v>
      </c>
      <c r="K1281" s="14">
        <f t="shared" si="36"/>
        <v>0.0669</v>
      </c>
      <c r="L1281" s="17">
        <v>12.1</v>
      </c>
      <c r="M1281" s="5"/>
    </row>
    <row r="1282" spans="10:13" ht="12.75" hidden="1">
      <c r="J1282" s="5">
        <f t="shared" si="37"/>
        <v>0.06700501838704298</v>
      </c>
      <c r="K1282" s="14">
        <f t="shared" si="36"/>
        <v>0.067</v>
      </c>
      <c r="L1282" s="17">
        <v>12.11</v>
      </c>
      <c r="M1282" s="5"/>
    </row>
    <row r="1283" spans="10:13" ht="12.75" hidden="1">
      <c r="J1283" s="5">
        <f t="shared" si="37"/>
        <v>0.06707365612326377</v>
      </c>
      <c r="K1283" s="14">
        <f t="shared" si="36"/>
        <v>0.0671</v>
      </c>
      <c r="L1283" s="17">
        <v>12.12</v>
      </c>
      <c r="M1283" s="5"/>
    </row>
    <row r="1284" spans="10:13" ht="12.75" hidden="1">
      <c r="J1284" s="5">
        <f t="shared" si="37"/>
        <v>0.06714234707335487</v>
      </c>
      <c r="K1284" s="14">
        <f t="shared" si="36"/>
        <v>0.0671</v>
      </c>
      <c r="L1284" s="17">
        <v>12.13</v>
      </c>
      <c r="M1284" s="5"/>
    </row>
    <row r="1285" spans="10:13" ht="12.75" hidden="1">
      <c r="J1285" s="5">
        <f t="shared" si="37"/>
        <v>0.06721109126959457</v>
      </c>
      <c r="K1285" s="14">
        <f t="shared" si="36"/>
        <v>0.0672</v>
      </c>
      <c r="L1285" s="17">
        <v>12.14</v>
      </c>
      <c r="M1285" s="5"/>
    </row>
    <row r="1286" spans="10:13" ht="12.75" hidden="1">
      <c r="J1286" s="5">
        <f t="shared" si="37"/>
        <v>0.0672798887442817</v>
      </c>
      <c r="K1286" s="14">
        <f t="shared" si="36"/>
        <v>0.0673</v>
      </c>
      <c r="L1286" s="17">
        <v>12.15</v>
      </c>
      <c r="M1286" s="5"/>
    </row>
    <row r="1287" spans="10:13" ht="12.75" hidden="1">
      <c r="J1287" s="5">
        <f t="shared" si="37"/>
        <v>0.06734873952973564</v>
      </c>
      <c r="K1287" s="14">
        <f aca="true" t="shared" si="38" ref="K1287:K1350">ROUND(J1287,4)</f>
        <v>0.0673</v>
      </c>
      <c r="L1287" s="17">
        <v>12.16</v>
      </c>
      <c r="M1287" s="5"/>
    </row>
    <row r="1288" spans="10:13" ht="12.75" hidden="1">
      <c r="J1288" s="5">
        <f t="shared" si="37"/>
        <v>0.06741764365829672</v>
      </c>
      <c r="K1288" s="14">
        <f t="shared" si="38"/>
        <v>0.0674</v>
      </c>
      <c r="L1288" s="17">
        <v>12.17</v>
      </c>
      <c r="M1288" s="5"/>
    </row>
    <row r="1289" spans="10:13" ht="12.75" hidden="1">
      <c r="J1289" s="5">
        <f aca="true" t="shared" si="39" ref="J1289:J1352">TAN(3.14*(20+L1289)/180)-((20+L1289)*3.14/180)</f>
        <v>0.06748660116232574</v>
      </c>
      <c r="K1289" s="14">
        <f t="shared" si="38"/>
        <v>0.0675</v>
      </c>
      <c r="L1289" s="17">
        <v>12.18</v>
      </c>
      <c r="M1289" s="5"/>
    </row>
    <row r="1290" spans="10:13" ht="12.75" hidden="1">
      <c r="J1290" s="5">
        <f t="shared" si="39"/>
        <v>0.06755561207420413</v>
      </c>
      <c r="K1290" s="14">
        <f t="shared" si="38"/>
        <v>0.0676</v>
      </c>
      <c r="L1290" s="17">
        <v>12.19</v>
      </c>
      <c r="M1290" s="5"/>
    </row>
    <row r="1291" spans="10:13" ht="12.75" hidden="1">
      <c r="J1291" s="5">
        <f t="shared" si="39"/>
        <v>0.06762467642633418</v>
      </c>
      <c r="K1291" s="14">
        <f t="shared" si="38"/>
        <v>0.0676</v>
      </c>
      <c r="L1291" s="17">
        <v>12.2</v>
      </c>
      <c r="M1291" s="5"/>
    </row>
    <row r="1292" spans="10:13" ht="12.75" hidden="1">
      <c r="J1292" s="5">
        <f t="shared" si="39"/>
        <v>0.06769379425113886</v>
      </c>
      <c r="K1292" s="14">
        <f t="shared" si="38"/>
        <v>0.0677</v>
      </c>
      <c r="L1292" s="17">
        <v>12.21</v>
      </c>
      <c r="M1292" s="5"/>
    </row>
    <row r="1293" spans="10:13" ht="12.75" hidden="1">
      <c r="J1293" s="5">
        <f t="shared" si="39"/>
        <v>0.06776296558106187</v>
      </c>
      <c r="K1293" s="14">
        <f t="shared" si="38"/>
        <v>0.0678</v>
      </c>
      <c r="L1293" s="17">
        <v>12.22</v>
      </c>
      <c r="M1293" s="5"/>
    </row>
    <row r="1294" spans="10:13" ht="12.75" hidden="1">
      <c r="J1294" s="5">
        <f t="shared" si="39"/>
        <v>0.06783219044856792</v>
      </c>
      <c r="K1294" s="14">
        <f t="shared" si="38"/>
        <v>0.0678</v>
      </c>
      <c r="L1294" s="17">
        <v>12.23</v>
      </c>
      <c r="M1294" s="5"/>
    </row>
    <row r="1295" spans="10:13" ht="12.75" hidden="1">
      <c r="J1295" s="5">
        <f t="shared" si="39"/>
        <v>0.0679014688861419</v>
      </c>
      <c r="K1295" s="14">
        <f t="shared" si="38"/>
        <v>0.0679</v>
      </c>
      <c r="L1295" s="17">
        <v>12.24</v>
      </c>
      <c r="M1295" s="5"/>
    </row>
    <row r="1296" spans="10:13" ht="12.75" hidden="1">
      <c r="J1296" s="5">
        <f t="shared" si="39"/>
        <v>0.06797080092629015</v>
      </c>
      <c r="K1296" s="14">
        <f t="shared" si="38"/>
        <v>0.068</v>
      </c>
      <c r="L1296" s="17">
        <v>12.25</v>
      </c>
      <c r="M1296" s="5"/>
    </row>
    <row r="1297" spans="10:13" ht="12.75" hidden="1">
      <c r="J1297" s="5">
        <f t="shared" si="39"/>
        <v>0.06804018660153965</v>
      </c>
      <c r="K1297" s="14">
        <f t="shared" si="38"/>
        <v>0.068</v>
      </c>
      <c r="L1297" s="17">
        <v>12.26</v>
      </c>
      <c r="M1297" s="5"/>
    </row>
    <row r="1298" spans="10:13" ht="12.75" hidden="1">
      <c r="J1298" s="5">
        <f t="shared" si="39"/>
        <v>0.06810962594443803</v>
      </c>
      <c r="K1298" s="14">
        <f t="shared" si="38"/>
        <v>0.0681</v>
      </c>
      <c r="L1298" s="17">
        <v>12.27</v>
      </c>
      <c r="M1298" s="5"/>
    </row>
    <row r="1299" spans="10:13" ht="12.75" hidden="1">
      <c r="J1299" s="5">
        <f t="shared" si="39"/>
        <v>0.06817911898755402</v>
      </c>
      <c r="K1299" s="14">
        <f t="shared" si="38"/>
        <v>0.0682</v>
      </c>
      <c r="L1299" s="17">
        <v>12.28</v>
      </c>
      <c r="M1299" s="5"/>
    </row>
    <row r="1300" spans="10:13" ht="12.75" hidden="1">
      <c r="J1300" s="5">
        <f t="shared" si="39"/>
        <v>0.0682486657634771</v>
      </c>
      <c r="K1300" s="14">
        <f t="shared" si="38"/>
        <v>0.0682</v>
      </c>
      <c r="L1300" s="17">
        <v>12.29</v>
      </c>
      <c r="M1300" s="5"/>
    </row>
    <row r="1301" spans="10:13" ht="12.75" hidden="1">
      <c r="J1301" s="5">
        <f t="shared" si="39"/>
        <v>0.06831826630481752</v>
      </c>
      <c r="K1301" s="14">
        <f t="shared" si="38"/>
        <v>0.0683</v>
      </c>
      <c r="L1301" s="17">
        <v>12.3</v>
      </c>
      <c r="M1301" s="5"/>
    </row>
    <row r="1302" spans="10:13" ht="12.75" hidden="1">
      <c r="J1302" s="5">
        <f t="shared" si="39"/>
        <v>0.06838792064420685</v>
      </c>
      <c r="K1302" s="14">
        <f t="shared" si="38"/>
        <v>0.0684</v>
      </c>
      <c r="L1302" s="17">
        <v>12.31</v>
      </c>
      <c r="M1302" s="5"/>
    </row>
    <row r="1303" spans="10:13" ht="12.75" hidden="1">
      <c r="J1303" s="5">
        <f t="shared" si="39"/>
        <v>0.06845762881429718</v>
      </c>
      <c r="K1303" s="14">
        <f t="shared" si="38"/>
        <v>0.0685</v>
      </c>
      <c r="L1303" s="17">
        <v>12.32</v>
      </c>
      <c r="M1303" s="5"/>
    </row>
    <row r="1304" spans="10:13" ht="12.75" hidden="1">
      <c r="J1304" s="5">
        <f t="shared" si="39"/>
        <v>0.06852739084776183</v>
      </c>
      <c r="K1304" s="14">
        <f t="shared" si="38"/>
        <v>0.0685</v>
      </c>
      <c r="L1304" s="17">
        <v>12.33</v>
      </c>
      <c r="M1304" s="5"/>
    </row>
    <row r="1305" spans="10:13" ht="12.75" hidden="1">
      <c r="J1305" s="5">
        <f t="shared" si="39"/>
        <v>0.06859720677729497</v>
      </c>
      <c r="K1305" s="14">
        <f t="shared" si="38"/>
        <v>0.0686</v>
      </c>
      <c r="L1305" s="17">
        <v>12.34</v>
      </c>
      <c r="M1305" s="5"/>
    </row>
    <row r="1306" spans="10:13" ht="12.75" hidden="1">
      <c r="J1306" s="5">
        <f t="shared" si="39"/>
        <v>0.06866707663561178</v>
      </c>
      <c r="K1306" s="14">
        <f t="shared" si="38"/>
        <v>0.0687</v>
      </c>
      <c r="L1306" s="17">
        <v>12.35</v>
      </c>
      <c r="M1306" s="5"/>
    </row>
    <row r="1307" spans="10:13" ht="12.75" hidden="1">
      <c r="J1307" s="5">
        <f t="shared" si="39"/>
        <v>0.0687370004554485</v>
      </c>
      <c r="K1307" s="14">
        <f t="shared" si="38"/>
        <v>0.0687</v>
      </c>
      <c r="L1307" s="17">
        <v>12.36</v>
      </c>
      <c r="M1307" s="5"/>
    </row>
    <row r="1308" spans="10:13" ht="12.75" hidden="1">
      <c r="J1308" s="5">
        <f t="shared" si="39"/>
        <v>0.06880697826956228</v>
      </c>
      <c r="K1308" s="14">
        <f t="shared" si="38"/>
        <v>0.0688</v>
      </c>
      <c r="L1308" s="17">
        <v>12.37</v>
      </c>
      <c r="M1308" s="5"/>
    </row>
    <row r="1309" spans="10:13" ht="12.75" hidden="1">
      <c r="J1309" s="5">
        <f t="shared" si="39"/>
        <v>0.06887701011073155</v>
      </c>
      <c r="K1309" s="14">
        <f t="shared" si="38"/>
        <v>0.0689</v>
      </c>
      <c r="L1309" s="17">
        <v>12.38</v>
      </c>
      <c r="M1309" s="5"/>
    </row>
    <row r="1310" spans="10:13" ht="12.75" hidden="1">
      <c r="J1310" s="5">
        <f t="shared" si="39"/>
        <v>0.06894709601175553</v>
      </c>
      <c r="K1310" s="14">
        <f t="shared" si="38"/>
        <v>0.0689</v>
      </c>
      <c r="L1310" s="17">
        <v>12.39</v>
      </c>
      <c r="M1310" s="5"/>
    </row>
    <row r="1311" spans="10:13" ht="12.75" hidden="1">
      <c r="J1311" s="5">
        <f t="shared" si="39"/>
        <v>0.06901723600545484</v>
      </c>
      <c r="K1311" s="14">
        <f t="shared" si="38"/>
        <v>0.069</v>
      </c>
      <c r="L1311" s="17">
        <v>12.4</v>
      </c>
      <c r="M1311" s="5"/>
    </row>
    <row r="1312" spans="10:13" ht="12.75" hidden="1">
      <c r="J1312" s="5">
        <f t="shared" si="39"/>
        <v>0.06908743012467089</v>
      </c>
      <c r="K1312" s="14">
        <f t="shared" si="38"/>
        <v>0.0691</v>
      </c>
      <c r="L1312" s="17">
        <v>12.41</v>
      </c>
      <c r="M1312" s="5"/>
    </row>
    <row r="1313" spans="10:13" ht="12.75" hidden="1">
      <c r="J1313" s="5">
        <f t="shared" si="39"/>
        <v>0.0691576784022665</v>
      </c>
      <c r="K1313" s="14">
        <f t="shared" si="38"/>
        <v>0.0692</v>
      </c>
      <c r="L1313" s="17">
        <v>12.42</v>
      </c>
      <c r="M1313" s="5"/>
    </row>
    <row r="1314" spans="10:13" ht="12.75" hidden="1">
      <c r="J1314" s="5">
        <f t="shared" si="39"/>
        <v>0.06922798087112536</v>
      </c>
      <c r="K1314" s="14">
        <f t="shared" si="38"/>
        <v>0.0692</v>
      </c>
      <c r="L1314" s="17">
        <v>12.43</v>
      </c>
      <c r="M1314" s="5"/>
    </row>
    <row r="1315" spans="10:13" ht="12.75" hidden="1">
      <c r="J1315" s="5">
        <f t="shared" si="39"/>
        <v>0.06929833756415238</v>
      </c>
      <c r="K1315" s="14">
        <f t="shared" si="38"/>
        <v>0.0693</v>
      </c>
      <c r="L1315" s="17">
        <v>12.44</v>
      </c>
      <c r="M1315" s="5"/>
    </row>
    <row r="1316" spans="10:13" ht="12.75" hidden="1">
      <c r="J1316" s="5">
        <f t="shared" si="39"/>
        <v>0.0693687485142741</v>
      </c>
      <c r="K1316" s="14">
        <f t="shared" si="38"/>
        <v>0.0694</v>
      </c>
      <c r="L1316" s="17">
        <v>12.45</v>
      </c>
      <c r="M1316" s="5"/>
    </row>
    <row r="1317" spans="10:13" ht="12.75" hidden="1">
      <c r="J1317" s="5">
        <f t="shared" si="39"/>
        <v>0.06943921375443762</v>
      </c>
      <c r="K1317" s="14">
        <f t="shared" si="38"/>
        <v>0.0694</v>
      </c>
      <c r="L1317" s="17">
        <v>12.46</v>
      </c>
      <c r="M1317" s="5"/>
    </row>
    <row r="1318" spans="10:13" ht="12.75" hidden="1">
      <c r="J1318" s="5">
        <f t="shared" si="39"/>
        <v>0.06950973331761157</v>
      </c>
      <c r="K1318" s="14">
        <f t="shared" si="38"/>
        <v>0.0695</v>
      </c>
      <c r="L1318" s="17">
        <v>12.47</v>
      </c>
      <c r="M1318" s="5"/>
    </row>
    <row r="1319" spans="10:13" ht="12.75" hidden="1">
      <c r="J1319" s="5">
        <f t="shared" si="39"/>
        <v>0.06958030723678588</v>
      </c>
      <c r="K1319" s="14">
        <f t="shared" si="38"/>
        <v>0.0696</v>
      </c>
      <c r="L1319" s="17">
        <v>12.48</v>
      </c>
      <c r="M1319" s="5"/>
    </row>
    <row r="1320" spans="10:13" ht="12.75" hidden="1">
      <c r="J1320" s="5">
        <f t="shared" si="39"/>
        <v>0.06965093554497159</v>
      </c>
      <c r="K1320" s="14">
        <f t="shared" si="38"/>
        <v>0.0697</v>
      </c>
      <c r="L1320" s="17">
        <v>12.49</v>
      </c>
      <c r="M1320" s="5"/>
    </row>
    <row r="1321" spans="10:13" ht="12.75" hidden="1">
      <c r="J1321" s="5">
        <f t="shared" si="39"/>
        <v>0.06972161827520107</v>
      </c>
      <c r="K1321" s="14">
        <f t="shared" si="38"/>
        <v>0.0697</v>
      </c>
      <c r="L1321" s="17">
        <v>12.5</v>
      </c>
      <c r="M1321" s="5"/>
    </row>
    <row r="1322" spans="10:13" ht="12.75" hidden="1">
      <c r="J1322" s="5">
        <f t="shared" si="39"/>
        <v>0.06979235546052809</v>
      </c>
      <c r="K1322" s="14">
        <f t="shared" si="38"/>
        <v>0.0698</v>
      </c>
      <c r="L1322" s="17">
        <v>12.51</v>
      </c>
      <c r="M1322" s="5"/>
    </row>
    <row r="1323" spans="10:13" ht="12.75" hidden="1">
      <c r="J1323" s="5">
        <f t="shared" si="39"/>
        <v>0.06986314713402753</v>
      </c>
      <c r="K1323" s="14">
        <f t="shared" si="38"/>
        <v>0.0699</v>
      </c>
      <c r="L1323" s="17">
        <v>12.52</v>
      </c>
      <c r="M1323" s="5"/>
    </row>
    <row r="1324" spans="10:13" ht="12.75" hidden="1">
      <c r="J1324" s="5">
        <f t="shared" si="39"/>
        <v>0.0699339933287958</v>
      </c>
      <c r="K1324" s="14">
        <f t="shared" si="38"/>
        <v>0.0699</v>
      </c>
      <c r="L1324" s="17">
        <v>12.53</v>
      </c>
      <c r="M1324" s="5"/>
    </row>
    <row r="1325" spans="10:13" ht="12.75" hidden="1">
      <c r="J1325" s="5">
        <f t="shared" si="39"/>
        <v>0.07000489407795063</v>
      </c>
      <c r="K1325" s="14">
        <f t="shared" si="38"/>
        <v>0.07</v>
      </c>
      <c r="L1325" s="17">
        <v>12.54</v>
      </c>
      <c r="M1325" s="5"/>
    </row>
    <row r="1326" spans="10:13" ht="12.75" hidden="1">
      <c r="J1326" s="5">
        <f t="shared" si="39"/>
        <v>0.07007584941463096</v>
      </c>
      <c r="K1326" s="14">
        <f t="shared" si="38"/>
        <v>0.0701</v>
      </c>
      <c r="L1326" s="17">
        <v>12.55</v>
      </c>
      <c r="M1326" s="5"/>
    </row>
    <row r="1327" spans="10:13" ht="12.75" hidden="1">
      <c r="J1327" s="5">
        <f t="shared" si="39"/>
        <v>0.0701468593719975</v>
      </c>
      <c r="K1327" s="14">
        <f t="shared" si="38"/>
        <v>0.0701</v>
      </c>
      <c r="L1327" s="17">
        <v>12.56</v>
      </c>
      <c r="M1327" s="5"/>
    </row>
    <row r="1328" spans="10:13" ht="12.75" hidden="1">
      <c r="J1328" s="5">
        <f t="shared" si="39"/>
        <v>0.07021792398323179</v>
      </c>
      <c r="K1328" s="14">
        <f t="shared" si="38"/>
        <v>0.0702</v>
      </c>
      <c r="L1328" s="17">
        <v>12.57</v>
      </c>
      <c r="M1328" s="5"/>
    </row>
    <row r="1329" spans="10:13" ht="12.75" hidden="1">
      <c r="J1329" s="5">
        <f t="shared" si="39"/>
        <v>0.07028904328153729</v>
      </c>
      <c r="K1329" s="14">
        <f t="shared" si="38"/>
        <v>0.0703</v>
      </c>
      <c r="L1329" s="17">
        <v>12.58</v>
      </c>
      <c r="M1329" s="5"/>
    </row>
    <row r="1330" spans="10:13" ht="12.75" hidden="1">
      <c r="J1330" s="5">
        <f t="shared" si="39"/>
        <v>0.07036021730013886</v>
      </c>
      <c r="K1330" s="14">
        <f t="shared" si="38"/>
        <v>0.0704</v>
      </c>
      <c r="L1330" s="17">
        <v>12.59</v>
      </c>
      <c r="M1330" s="5"/>
    </row>
    <row r="1331" spans="10:13" ht="12.75" hidden="1">
      <c r="J1331" s="5">
        <f t="shared" si="39"/>
        <v>0.07043144607228258</v>
      </c>
      <c r="K1331" s="14">
        <f t="shared" si="38"/>
        <v>0.0704</v>
      </c>
      <c r="L1331" s="17">
        <v>12.6</v>
      </c>
      <c r="M1331" s="5"/>
    </row>
    <row r="1332" spans="10:13" ht="12.75" hidden="1">
      <c r="J1332" s="5">
        <f t="shared" si="39"/>
        <v>0.07050272963123627</v>
      </c>
      <c r="K1332" s="14">
        <f t="shared" si="38"/>
        <v>0.0705</v>
      </c>
      <c r="L1332" s="17">
        <v>12.61</v>
      </c>
      <c r="M1332" s="5"/>
    </row>
    <row r="1333" spans="10:13" ht="12.75" hidden="1">
      <c r="J1333" s="5">
        <f t="shared" si="39"/>
        <v>0.07057406801028909</v>
      </c>
      <c r="K1333" s="14">
        <f t="shared" si="38"/>
        <v>0.0706</v>
      </c>
      <c r="L1333" s="17">
        <v>12.62</v>
      </c>
      <c r="M1333" s="5"/>
    </row>
    <row r="1334" spans="10:13" ht="12.75" hidden="1">
      <c r="J1334" s="5">
        <f t="shared" si="39"/>
        <v>0.07064546124275184</v>
      </c>
      <c r="K1334" s="14">
        <f t="shared" si="38"/>
        <v>0.0706</v>
      </c>
      <c r="L1334" s="17">
        <v>12.63</v>
      </c>
      <c r="M1334" s="5"/>
    </row>
    <row r="1335" spans="10:13" ht="12.75" hidden="1">
      <c r="J1335" s="5">
        <f t="shared" si="39"/>
        <v>0.07071690936195674</v>
      </c>
      <c r="K1335" s="14">
        <f t="shared" si="38"/>
        <v>0.0707</v>
      </c>
      <c r="L1335" s="17">
        <v>12.64</v>
      </c>
      <c r="M1335" s="5"/>
    </row>
    <row r="1336" spans="10:13" ht="12.75" hidden="1">
      <c r="J1336" s="5">
        <f t="shared" si="39"/>
        <v>0.07078841240125777</v>
      </c>
      <c r="K1336" s="14">
        <f t="shared" si="38"/>
        <v>0.0708</v>
      </c>
      <c r="L1336" s="17">
        <v>12.65</v>
      </c>
      <c r="M1336" s="5"/>
    </row>
    <row r="1337" spans="10:13" ht="12.75" hidden="1">
      <c r="J1337" s="5">
        <f t="shared" si="39"/>
        <v>0.07085997039403047</v>
      </c>
      <c r="K1337" s="14">
        <f t="shared" si="38"/>
        <v>0.0709</v>
      </c>
      <c r="L1337" s="17">
        <v>12.66</v>
      </c>
      <c r="M1337" s="5"/>
    </row>
    <row r="1338" spans="10:13" ht="12.75" hidden="1">
      <c r="J1338" s="5">
        <f t="shared" si="39"/>
        <v>0.07093158337367167</v>
      </c>
      <c r="K1338" s="14">
        <f t="shared" si="38"/>
        <v>0.0709</v>
      </c>
      <c r="L1338" s="17">
        <v>12.67</v>
      </c>
      <c r="M1338" s="5"/>
    </row>
    <row r="1339" spans="10:13" ht="12.75" hidden="1">
      <c r="J1339" s="5">
        <f t="shared" si="39"/>
        <v>0.0710032513736003</v>
      </c>
      <c r="K1339" s="14">
        <f t="shared" si="38"/>
        <v>0.071</v>
      </c>
      <c r="L1339" s="17">
        <v>12.68</v>
      </c>
      <c r="M1339" s="5"/>
    </row>
    <row r="1340" spans="10:13" ht="12.75" hidden="1">
      <c r="J1340" s="5">
        <f t="shared" si="39"/>
        <v>0.07107497442725652</v>
      </c>
      <c r="K1340" s="14">
        <f t="shared" si="38"/>
        <v>0.0711</v>
      </c>
      <c r="L1340" s="17">
        <v>12.69</v>
      </c>
      <c r="M1340" s="5"/>
    </row>
    <row r="1341" spans="10:13" ht="12.75" hidden="1">
      <c r="J1341" s="5">
        <f t="shared" si="39"/>
        <v>0.07114675256810243</v>
      </c>
      <c r="K1341" s="14">
        <f t="shared" si="38"/>
        <v>0.0711</v>
      </c>
      <c r="L1341" s="17">
        <v>12.7</v>
      </c>
      <c r="M1341" s="5"/>
    </row>
    <row r="1342" spans="10:13" ht="12.75" hidden="1">
      <c r="J1342" s="5">
        <f t="shared" si="39"/>
        <v>0.0712185858296217</v>
      </c>
      <c r="K1342" s="14">
        <f t="shared" si="38"/>
        <v>0.0712</v>
      </c>
      <c r="L1342" s="17">
        <v>12.71</v>
      </c>
      <c r="M1342" s="5"/>
    </row>
    <row r="1343" spans="10:13" ht="12.75" hidden="1">
      <c r="J1343" s="5">
        <f t="shared" si="39"/>
        <v>0.07129047424531987</v>
      </c>
      <c r="K1343" s="14">
        <f t="shared" si="38"/>
        <v>0.0713</v>
      </c>
      <c r="L1343" s="17">
        <v>12.72</v>
      </c>
      <c r="M1343" s="5"/>
    </row>
    <row r="1344" spans="10:13" ht="12.75" hidden="1">
      <c r="J1344" s="5">
        <f t="shared" si="39"/>
        <v>0.07136241784872377</v>
      </c>
      <c r="K1344" s="14">
        <f t="shared" si="38"/>
        <v>0.0714</v>
      </c>
      <c r="L1344" s="17">
        <v>12.73</v>
      </c>
      <c r="M1344" s="5"/>
    </row>
    <row r="1345" spans="10:13" ht="12.75" hidden="1">
      <c r="J1345" s="5">
        <f t="shared" si="39"/>
        <v>0.07143441667338246</v>
      </c>
      <c r="K1345" s="14">
        <f t="shared" si="38"/>
        <v>0.0714</v>
      </c>
      <c r="L1345" s="17">
        <v>12.74</v>
      </c>
      <c r="M1345" s="5"/>
    </row>
    <row r="1346" spans="10:13" ht="12.75" hidden="1">
      <c r="J1346" s="5">
        <f t="shared" si="39"/>
        <v>0.07150647075286654</v>
      </c>
      <c r="K1346" s="14">
        <f t="shared" si="38"/>
        <v>0.0715</v>
      </c>
      <c r="L1346" s="17">
        <v>12.75</v>
      </c>
      <c r="M1346" s="5"/>
    </row>
    <row r="1347" spans="10:13" ht="12.75" hidden="1">
      <c r="J1347" s="5">
        <f t="shared" si="39"/>
        <v>0.07157858012076834</v>
      </c>
      <c r="K1347" s="14">
        <f t="shared" si="38"/>
        <v>0.0716</v>
      </c>
      <c r="L1347" s="17">
        <v>12.76</v>
      </c>
      <c r="M1347" s="5"/>
    </row>
    <row r="1348" spans="10:13" ht="12.75" hidden="1">
      <c r="J1348" s="5">
        <f t="shared" si="39"/>
        <v>0.07165074481070222</v>
      </c>
      <c r="K1348" s="14">
        <f t="shared" si="38"/>
        <v>0.0717</v>
      </c>
      <c r="L1348" s="17">
        <v>12.77</v>
      </c>
      <c r="M1348" s="5"/>
    </row>
    <row r="1349" spans="10:13" ht="12.75" hidden="1">
      <c r="J1349" s="5">
        <f t="shared" si="39"/>
        <v>0.07172296485630414</v>
      </c>
      <c r="K1349" s="14">
        <f t="shared" si="38"/>
        <v>0.0717</v>
      </c>
      <c r="L1349" s="17">
        <v>12.78</v>
      </c>
      <c r="M1349" s="5"/>
    </row>
    <row r="1350" spans="10:13" ht="12.75" hidden="1">
      <c r="J1350" s="5">
        <f t="shared" si="39"/>
        <v>0.07179524029123197</v>
      </c>
      <c r="K1350" s="14">
        <f t="shared" si="38"/>
        <v>0.0718</v>
      </c>
      <c r="L1350" s="17">
        <v>12.79</v>
      </c>
      <c r="M1350" s="5"/>
    </row>
    <row r="1351" spans="10:13" ht="12.75" hidden="1">
      <c r="J1351" s="5">
        <f t="shared" si="39"/>
        <v>0.07186757114916531</v>
      </c>
      <c r="K1351" s="14">
        <f aca="true" t="shared" si="40" ref="K1351:K1414">ROUND(J1351,4)</f>
        <v>0.0719</v>
      </c>
      <c r="L1351" s="17">
        <v>12.8</v>
      </c>
      <c r="M1351" s="5"/>
    </row>
    <row r="1352" spans="10:13" ht="12.75" hidden="1">
      <c r="J1352" s="5">
        <f t="shared" si="39"/>
        <v>0.0719399574638061</v>
      </c>
      <c r="K1352" s="14">
        <f t="shared" si="40"/>
        <v>0.0719</v>
      </c>
      <c r="L1352" s="17">
        <v>12.81</v>
      </c>
      <c r="M1352" s="5"/>
    </row>
    <row r="1353" spans="10:13" ht="12.75" hidden="1">
      <c r="J1353" s="5">
        <f aca="true" t="shared" si="41" ref="J1353:J1416">TAN(3.14*(20+L1353)/180)-((20+L1353)*3.14/180)</f>
        <v>0.07201239926887759</v>
      </c>
      <c r="K1353" s="14">
        <f t="shared" si="40"/>
        <v>0.072</v>
      </c>
      <c r="L1353" s="17">
        <v>12.82</v>
      </c>
      <c r="M1353" s="5"/>
    </row>
    <row r="1354" spans="10:13" ht="12.75" hidden="1">
      <c r="J1354" s="5">
        <f t="shared" si="41"/>
        <v>0.07208489659812534</v>
      </c>
      <c r="K1354" s="14">
        <f t="shared" si="40"/>
        <v>0.0721</v>
      </c>
      <c r="L1354" s="17">
        <v>12.83</v>
      </c>
      <c r="M1354" s="5"/>
    </row>
    <row r="1355" spans="10:13" ht="12.75" hidden="1">
      <c r="J1355" s="5">
        <f t="shared" si="41"/>
        <v>0.07215744948531666</v>
      </c>
      <c r="K1355" s="14">
        <f t="shared" si="40"/>
        <v>0.0722</v>
      </c>
      <c r="L1355" s="17">
        <v>12.84</v>
      </c>
      <c r="M1355" s="5"/>
    </row>
    <row r="1356" spans="10:13" ht="12.75" hidden="1">
      <c r="J1356" s="5">
        <f t="shared" si="41"/>
        <v>0.07223005796424087</v>
      </c>
      <c r="K1356" s="14">
        <f t="shared" si="40"/>
        <v>0.0722</v>
      </c>
      <c r="L1356" s="17">
        <v>12.85</v>
      </c>
      <c r="M1356" s="5"/>
    </row>
    <row r="1357" spans="10:13" ht="12.75" hidden="1">
      <c r="J1357" s="5">
        <f t="shared" si="41"/>
        <v>0.07230272206870936</v>
      </c>
      <c r="K1357" s="14">
        <f t="shared" si="40"/>
        <v>0.0723</v>
      </c>
      <c r="L1357" s="17">
        <v>12.86</v>
      </c>
      <c r="M1357" s="5"/>
    </row>
    <row r="1358" spans="10:13" ht="12.75" hidden="1">
      <c r="J1358" s="5">
        <f t="shared" si="41"/>
        <v>0.07237544183255551</v>
      </c>
      <c r="K1358" s="14">
        <f t="shared" si="40"/>
        <v>0.0724</v>
      </c>
      <c r="L1358" s="17">
        <v>12.87</v>
      </c>
      <c r="M1358" s="5"/>
    </row>
    <row r="1359" spans="10:13" ht="12.75" hidden="1">
      <c r="J1359" s="5">
        <f t="shared" si="41"/>
        <v>0.07244821728963446</v>
      </c>
      <c r="K1359" s="14">
        <f t="shared" si="40"/>
        <v>0.0724</v>
      </c>
      <c r="L1359" s="17">
        <v>12.88</v>
      </c>
      <c r="M1359" s="5"/>
    </row>
    <row r="1360" spans="10:13" ht="12.75" hidden="1">
      <c r="J1360" s="5">
        <f t="shared" si="41"/>
        <v>0.07252104847382379</v>
      </c>
      <c r="K1360" s="14">
        <f t="shared" si="40"/>
        <v>0.0725</v>
      </c>
      <c r="L1360" s="17">
        <v>12.89</v>
      </c>
      <c r="M1360" s="5"/>
    </row>
    <row r="1361" spans="10:13" ht="12.75" hidden="1">
      <c r="J1361" s="5">
        <f t="shared" si="41"/>
        <v>0.07259393541902281</v>
      </c>
      <c r="K1361" s="14">
        <f t="shared" si="40"/>
        <v>0.0726</v>
      </c>
      <c r="L1361" s="17">
        <v>12.9</v>
      </c>
      <c r="M1361" s="5"/>
    </row>
    <row r="1362" spans="10:13" ht="12.75" hidden="1">
      <c r="J1362" s="5">
        <f t="shared" si="41"/>
        <v>0.07266687815915307</v>
      </c>
      <c r="K1362" s="14">
        <f t="shared" si="40"/>
        <v>0.0727</v>
      </c>
      <c r="L1362" s="17">
        <v>12.91</v>
      </c>
      <c r="M1362" s="5"/>
    </row>
    <row r="1363" spans="10:13" ht="12.75" hidden="1">
      <c r="J1363" s="5">
        <f t="shared" si="41"/>
        <v>0.07273987672815829</v>
      </c>
      <c r="K1363" s="14">
        <f t="shared" si="40"/>
        <v>0.0727</v>
      </c>
      <c r="L1363" s="17">
        <v>12.92</v>
      </c>
      <c r="M1363" s="5"/>
    </row>
    <row r="1364" spans="10:13" ht="12.75" hidden="1">
      <c r="J1364" s="5">
        <f t="shared" si="41"/>
        <v>0.07281293116000409</v>
      </c>
      <c r="K1364" s="14">
        <f t="shared" si="40"/>
        <v>0.0728</v>
      </c>
      <c r="L1364" s="17">
        <v>12.93</v>
      </c>
      <c r="M1364" s="5"/>
    </row>
    <row r="1365" spans="10:13" ht="12.75" hidden="1">
      <c r="J1365" s="5">
        <f t="shared" si="41"/>
        <v>0.07288604148867839</v>
      </c>
      <c r="K1365" s="14">
        <f t="shared" si="40"/>
        <v>0.0729</v>
      </c>
      <c r="L1365" s="17">
        <v>12.94</v>
      </c>
      <c r="M1365" s="5"/>
    </row>
    <row r="1366" spans="10:13" ht="12.75" hidden="1">
      <c r="J1366" s="5">
        <f t="shared" si="41"/>
        <v>0.07295920774819109</v>
      </c>
      <c r="K1366" s="14">
        <f t="shared" si="40"/>
        <v>0.073</v>
      </c>
      <c r="L1366" s="17">
        <v>12.95</v>
      </c>
      <c r="M1366" s="5"/>
    </row>
    <row r="1367" spans="10:13" ht="12.75" hidden="1">
      <c r="J1367" s="5">
        <f t="shared" si="41"/>
        <v>0.07303242997257464</v>
      </c>
      <c r="K1367" s="14">
        <f t="shared" si="40"/>
        <v>0.073</v>
      </c>
      <c r="L1367" s="17">
        <v>12.96</v>
      </c>
      <c r="M1367" s="5"/>
    </row>
    <row r="1368" spans="10:13" ht="12.75" hidden="1">
      <c r="J1368" s="5">
        <f t="shared" si="41"/>
        <v>0.07310570819588325</v>
      </c>
      <c r="K1368" s="14">
        <f t="shared" si="40"/>
        <v>0.0731</v>
      </c>
      <c r="L1368" s="17">
        <v>12.97</v>
      </c>
      <c r="M1368" s="5"/>
    </row>
    <row r="1369" spans="10:13" ht="12.75" hidden="1">
      <c r="J1369" s="5">
        <f t="shared" si="41"/>
        <v>0.07317904245219375</v>
      </c>
      <c r="K1369" s="14">
        <f t="shared" si="40"/>
        <v>0.0732</v>
      </c>
      <c r="L1369" s="17">
        <v>12.98</v>
      </c>
      <c r="M1369" s="5"/>
    </row>
    <row r="1370" spans="10:13" ht="12.75" hidden="1">
      <c r="J1370" s="5">
        <f t="shared" si="41"/>
        <v>0.07325243277560489</v>
      </c>
      <c r="K1370" s="14">
        <f t="shared" si="40"/>
        <v>0.0733</v>
      </c>
      <c r="L1370" s="17">
        <v>12.99</v>
      </c>
      <c r="M1370" s="5"/>
    </row>
    <row r="1371" spans="10:13" ht="12.75" hidden="1">
      <c r="J1371" s="5">
        <f t="shared" si="41"/>
        <v>0.0733258792002377</v>
      </c>
      <c r="K1371" s="14">
        <f t="shared" si="40"/>
        <v>0.0733</v>
      </c>
      <c r="L1371" s="17">
        <v>13</v>
      </c>
      <c r="M1371" s="5"/>
    </row>
    <row r="1372" spans="10:13" ht="12.75" hidden="1">
      <c r="J1372" s="5">
        <f t="shared" si="41"/>
        <v>0.07339938176023586</v>
      </c>
      <c r="K1372" s="14">
        <f t="shared" si="40"/>
        <v>0.0734</v>
      </c>
      <c r="L1372" s="17">
        <v>13.01</v>
      </c>
      <c r="M1372" s="5"/>
    </row>
    <row r="1373" spans="10:13" ht="12.75" hidden="1">
      <c r="J1373" s="5">
        <f t="shared" si="41"/>
        <v>0.07347294048976483</v>
      </c>
      <c r="K1373" s="14">
        <f t="shared" si="40"/>
        <v>0.0735</v>
      </c>
      <c r="L1373" s="17">
        <v>13.02</v>
      </c>
      <c r="M1373" s="5"/>
    </row>
    <row r="1374" spans="10:13" ht="12.75" hidden="1">
      <c r="J1374" s="5">
        <f t="shared" si="41"/>
        <v>0.0735465554230128</v>
      </c>
      <c r="K1374" s="14">
        <f t="shared" si="40"/>
        <v>0.0735</v>
      </c>
      <c r="L1374" s="17">
        <v>13.03</v>
      </c>
      <c r="M1374" s="5"/>
    </row>
    <row r="1375" spans="10:13" ht="12.75" hidden="1">
      <c r="J1375" s="5">
        <f t="shared" si="41"/>
        <v>0.0736202265941901</v>
      </c>
      <c r="K1375" s="14">
        <f t="shared" si="40"/>
        <v>0.0736</v>
      </c>
      <c r="L1375" s="17">
        <v>13.04</v>
      </c>
      <c r="M1375" s="5"/>
    </row>
    <row r="1376" spans="10:13" ht="12.75" hidden="1">
      <c r="J1376" s="5">
        <f t="shared" si="41"/>
        <v>0.07369395403752943</v>
      </c>
      <c r="K1376" s="14">
        <f t="shared" si="40"/>
        <v>0.0737</v>
      </c>
      <c r="L1376" s="17">
        <v>13.05</v>
      </c>
      <c r="M1376" s="5"/>
    </row>
    <row r="1377" spans="10:13" ht="12.75" hidden="1">
      <c r="J1377" s="5">
        <f t="shared" si="41"/>
        <v>0.07376773778728585</v>
      </c>
      <c r="K1377" s="14">
        <f t="shared" si="40"/>
        <v>0.0738</v>
      </c>
      <c r="L1377" s="17">
        <v>13.06</v>
      </c>
      <c r="M1377" s="5"/>
    </row>
    <row r="1378" spans="10:13" ht="12.75" hidden="1">
      <c r="J1378" s="5">
        <f t="shared" si="41"/>
        <v>0.07384157787773704</v>
      </c>
      <c r="K1378" s="14">
        <f t="shared" si="40"/>
        <v>0.0738</v>
      </c>
      <c r="L1378" s="17">
        <v>13.07</v>
      </c>
      <c r="M1378" s="5"/>
    </row>
    <row r="1379" spans="10:13" ht="12.75" hidden="1">
      <c r="J1379" s="5">
        <f t="shared" si="41"/>
        <v>0.0739154743431828</v>
      </c>
      <c r="K1379" s="14">
        <f t="shared" si="40"/>
        <v>0.0739</v>
      </c>
      <c r="L1379" s="17">
        <v>13.08</v>
      </c>
      <c r="M1379" s="5"/>
    </row>
    <row r="1380" spans="10:13" ht="12.75" hidden="1">
      <c r="J1380" s="5">
        <f t="shared" si="41"/>
        <v>0.07398942721794566</v>
      </c>
      <c r="K1380" s="14">
        <f t="shared" si="40"/>
        <v>0.074</v>
      </c>
      <c r="L1380" s="17">
        <v>13.09</v>
      </c>
      <c r="M1380" s="5"/>
    </row>
    <row r="1381" spans="10:13" ht="12.75" hidden="1">
      <c r="J1381" s="5">
        <f t="shared" si="41"/>
        <v>0.07406343653637026</v>
      </c>
      <c r="K1381" s="14">
        <f t="shared" si="40"/>
        <v>0.0741</v>
      </c>
      <c r="L1381" s="17">
        <v>13.1</v>
      </c>
      <c r="M1381" s="5"/>
    </row>
    <row r="1382" spans="10:13" ht="12.75" hidden="1">
      <c r="J1382" s="5">
        <f t="shared" si="41"/>
        <v>0.07413750233282401</v>
      </c>
      <c r="K1382" s="14">
        <f t="shared" si="40"/>
        <v>0.0741</v>
      </c>
      <c r="L1382" s="17">
        <v>13.11</v>
      </c>
      <c r="M1382" s="5"/>
    </row>
    <row r="1383" spans="10:13" ht="12.75" hidden="1">
      <c r="J1383" s="5">
        <f t="shared" si="41"/>
        <v>0.07421162464169673</v>
      </c>
      <c r="K1383" s="14">
        <f t="shared" si="40"/>
        <v>0.0742</v>
      </c>
      <c r="L1383" s="17">
        <v>13.12</v>
      </c>
      <c r="M1383" s="5"/>
    </row>
    <row r="1384" spans="10:13" ht="12.75" hidden="1">
      <c r="J1384" s="5">
        <f t="shared" si="41"/>
        <v>0.07428580349740088</v>
      </c>
      <c r="K1384" s="14">
        <f t="shared" si="40"/>
        <v>0.0743</v>
      </c>
      <c r="L1384" s="17">
        <v>13.13</v>
      </c>
      <c r="M1384" s="5"/>
    </row>
    <row r="1385" spans="10:13" ht="12.75" hidden="1">
      <c r="J1385" s="5">
        <f t="shared" si="41"/>
        <v>0.07436003893437126</v>
      </c>
      <c r="K1385" s="14">
        <f t="shared" si="40"/>
        <v>0.0744</v>
      </c>
      <c r="L1385" s="17">
        <v>13.14</v>
      </c>
      <c r="M1385" s="5"/>
    </row>
    <row r="1386" spans="10:13" ht="12.75" hidden="1">
      <c r="J1386" s="5">
        <f t="shared" si="41"/>
        <v>0.0744343309870652</v>
      </c>
      <c r="K1386" s="14">
        <f t="shared" si="40"/>
        <v>0.0744</v>
      </c>
      <c r="L1386" s="17">
        <v>13.15</v>
      </c>
      <c r="M1386" s="5"/>
    </row>
    <row r="1387" spans="10:13" ht="12.75" hidden="1">
      <c r="J1387" s="5">
        <f t="shared" si="41"/>
        <v>0.074508679689963</v>
      </c>
      <c r="K1387" s="14">
        <f t="shared" si="40"/>
        <v>0.0745</v>
      </c>
      <c r="L1387" s="17">
        <v>13.16</v>
      </c>
      <c r="M1387" s="5"/>
    </row>
    <row r="1388" spans="10:13" ht="12.75" hidden="1">
      <c r="J1388" s="5">
        <f t="shared" si="41"/>
        <v>0.07458308507756706</v>
      </c>
      <c r="K1388" s="14">
        <f t="shared" si="40"/>
        <v>0.0746</v>
      </c>
      <c r="L1388" s="17">
        <v>13.17</v>
      </c>
      <c r="M1388" s="5"/>
    </row>
    <row r="1389" spans="10:13" ht="12.75" hidden="1">
      <c r="J1389" s="5">
        <f t="shared" si="41"/>
        <v>0.07465754718440287</v>
      </c>
      <c r="K1389" s="14">
        <f t="shared" si="40"/>
        <v>0.0747</v>
      </c>
      <c r="L1389" s="17">
        <v>13.18</v>
      </c>
      <c r="M1389" s="5"/>
    </row>
    <row r="1390" spans="10:13" ht="12.75" hidden="1">
      <c r="J1390" s="5">
        <f t="shared" si="41"/>
        <v>0.07473206604501814</v>
      </c>
      <c r="K1390" s="14">
        <f t="shared" si="40"/>
        <v>0.0747</v>
      </c>
      <c r="L1390" s="17">
        <v>13.19</v>
      </c>
      <c r="M1390" s="5"/>
    </row>
    <row r="1391" spans="10:13" ht="12.75" hidden="1">
      <c r="J1391" s="5">
        <f t="shared" si="41"/>
        <v>0.07480664169398366</v>
      </c>
      <c r="K1391" s="14">
        <f t="shared" si="40"/>
        <v>0.0748</v>
      </c>
      <c r="L1391" s="17">
        <v>13.2</v>
      </c>
      <c r="M1391" s="5"/>
    </row>
    <row r="1392" spans="10:13" ht="12.75" hidden="1">
      <c r="J1392" s="5">
        <f t="shared" si="41"/>
        <v>0.07488127416589241</v>
      </c>
      <c r="K1392" s="14">
        <f t="shared" si="40"/>
        <v>0.0749</v>
      </c>
      <c r="L1392" s="17">
        <v>13.21</v>
      </c>
      <c r="M1392" s="5"/>
    </row>
    <row r="1393" spans="10:13" ht="12.75" hidden="1">
      <c r="J1393" s="5">
        <f t="shared" si="41"/>
        <v>0.07495596349536071</v>
      </c>
      <c r="K1393" s="14">
        <f t="shared" si="40"/>
        <v>0.075</v>
      </c>
      <c r="L1393" s="17">
        <v>13.22</v>
      </c>
      <c r="M1393" s="5"/>
    </row>
    <row r="1394" spans="10:13" ht="12.75" hidden="1">
      <c r="J1394" s="5">
        <f t="shared" si="41"/>
        <v>0.07503070971702708</v>
      </c>
      <c r="K1394" s="14">
        <f t="shared" si="40"/>
        <v>0.075</v>
      </c>
      <c r="L1394" s="17">
        <v>13.23</v>
      </c>
      <c r="M1394" s="5"/>
    </row>
    <row r="1395" spans="10:13" ht="12.75" hidden="1">
      <c r="J1395" s="5">
        <f t="shared" si="41"/>
        <v>0.07510551286555289</v>
      </c>
      <c r="K1395" s="14">
        <f t="shared" si="40"/>
        <v>0.0751</v>
      </c>
      <c r="L1395" s="17">
        <v>13.24</v>
      </c>
      <c r="M1395" s="5"/>
    </row>
    <row r="1396" spans="10:13" ht="12.75" hidden="1">
      <c r="J1396" s="5">
        <f t="shared" si="41"/>
        <v>0.07518037297562252</v>
      </c>
      <c r="K1396" s="14">
        <f t="shared" si="40"/>
        <v>0.0752</v>
      </c>
      <c r="L1396" s="17">
        <v>13.25</v>
      </c>
      <c r="M1396" s="5"/>
    </row>
    <row r="1397" spans="10:13" ht="12.75" hidden="1">
      <c r="J1397" s="5">
        <f t="shared" si="41"/>
        <v>0.07525529008194287</v>
      </c>
      <c r="K1397" s="14">
        <f t="shared" si="40"/>
        <v>0.0753</v>
      </c>
      <c r="L1397" s="17">
        <v>13.26</v>
      </c>
      <c r="M1397" s="5"/>
    </row>
    <row r="1398" spans="10:13" ht="12.75" hidden="1">
      <c r="J1398" s="5">
        <f t="shared" si="41"/>
        <v>0.07533026421924383</v>
      </c>
      <c r="K1398" s="14">
        <f t="shared" si="40"/>
        <v>0.0753</v>
      </c>
      <c r="L1398" s="17">
        <v>13.27</v>
      </c>
      <c r="M1398" s="5"/>
    </row>
    <row r="1399" spans="10:13" ht="12.75" hidden="1">
      <c r="J1399" s="5">
        <f t="shared" si="41"/>
        <v>0.07540529542227814</v>
      </c>
      <c r="K1399" s="14">
        <f t="shared" si="40"/>
        <v>0.0754</v>
      </c>
      <c r="L1399" s="17">
        <v>13.28</v>
      </c>
      <c r="M1399" s="5"/>
    </row>
    <row r="1400" spans="10:13" ht="12.75" hidden="1">
      <c r="J1400" s="5">
        <f t="shared" si="41"/>
        <v>0.07548038372582122</v>
      </c>
      <c r="K1400" s="14">
        <f t="shared" si="40"/>
        <v>0.0755</v>
      </c>
      <c r="L1400" s="17">
        <v>13.29</v>
      </c>
      <c r="M1400" s="5"/>
    </row>
    <row r="1401" spans="10:13" ht="12.75" hidden="1">
      <c r="J1401" s="5">
        <f t="shared" si="41"/>
        <v>0.07555552916467134</v>
      </c>
      <c r="K1401" s="14">
        <f t="shared" si="40"/>
        <v>0.0756</v>
      </c>
      <c r="L1401" s="17">
        <v>13.3</v>
      </c>
      <c r="M1401" s="5"/>
    </row>
    <row r="1402" spans="10:13" ht="12.75" hidden="1">
      <c r="J1402" s="5">
        <f t="shared" si="41"/>
        <v>0.07563073177364998</v>
      </c>
      <c r="K1402" s="14">
        <f t="shared" si="40"/>
        <v>0.0756</v>
      </c>
      <c r="L1402" s="17">
        <v>13.31</v>
      </c>
      <c r="M1402" s="5"/>
    </row>
    <row r="1403" spans="10:13" ht="12.75" hidden="1">
      <c r="J1403" s="5">
        <f t="shared" si="41"/>
        <v>0.07570599158760116</v>
      </c>
      <c r="K1403" s="14">
        <f t="shared" si="40"/>
        <v>0.0757</v>
      </c>
      <c r="L1403" s="17">
        <v>13.32</v>
      </c>
      <c r="M1403" s="5"/>
    </row>
    <row r="1404" spans="10:13" ht="12.75" hidden="1">
      <c r="J1404" s="5">
        <f t="shared" si="41"/>
        <v>0.07578130864139199</v>
      </c>
      <c r="K1404" s="14">
        <f t="shared" si="40"/>
        <v>0.0758</v>
      </c>
      <c r="L1404" s="17">
        <v>13.33</v>
      </c>
      <c r="M1404" s="5"/>
    </row>
    <row r="1405" spans="10:13" ht="12.75" hidden="1">
      <c r="J1405" s="5">
        <f t="shared" si="41"/>
        <v>0.07585668296991277</v>
      </c>
      <c r="K1405" s="14">
        <f t="shared" si="40"/>
        <v>0.0759</v>
      </c>
      <c r="L1405" s="17">
        <v>13.34</v>
      </c>
      <c r="M1405" s="5"/>
    </row>
    <row r="1406" spans="10:13" ht="12.75" hidden="1">
      <c r="J1406" s="5">
        <f t="shared" si="41"/>
        <v>0.07593211460807636</v>
      </c>
      <c r="K1406" s="14">
        <f t="shared" si="40"/>
        <v>0.0759</v>
      </c>
      <c r="L1406" s="17">
        <v>13.35</v>
      </c>
      <c r="M1406" s="5"/>
    </row>
    <row r="1407" spans="10:13" ht="12.75" hidden="1">
      <c r="J1407" s="5">
        <f t="shared" si="41"/>
        <v>0.07600760359081882</v>
      </c>
      <c r="K1407" s="14">
        <f t="shared" si="40"/>
        <v>0.076</v>
      </c>
      <c r="L1407" s="17">
        <v>13.36</v>
      </c>
      <c r="M1407" s="5"/>
    </row>
    <row r="1408" spans="10:13" ht="12.75" hidden="1">
      <c r="J1408" s="5">
        <f t="shared" si="41"/>
        <v>0.07608314995309928</v>
      </c>
      <c r="K1408" s="14">
        <f t="shared" si="40"/>
        <v>0.0761</v>
      </c>
      <c r="L1408" s="17">
        <v>13.37</v>
      </c>
      <c r="M1408" s="5"/>
    </row>
    <row r="1409" spans="10:13" ht="12.75" hidden="1">
      <c r="J1409" s="5">
        <f t="shared" si="41"/>
        <v>0.07615875372989989</v>
      </c>
      <c r="K1409" s="14">
        <f t="shared" si="40"/>
        <v>0.0762</v>
      </c>
      <c r="L1409" s="17">
        <v>13.38</v>
      </c>
      <c r="M1409" s="5"/>
    </row>
    <row r="1410" spans="10:13" ht="12.75" hidden="1">
      <c r="J1410" s="5">
        <f t="shared" si="41"/>
        <v>0.07623441495622585</v>
      </c>
      <c r="K1410" s="14">
        <f t="shared" si="40"/>
        <v>0.0762</v>
      </c>
      <c r="L1410" s="17">
        <v>13.39</v>
      </c>
      <c r="M1410" s="5"/>
    </row>
    <row r="1411" spans="10:13" ht="12.75" hidden="1">
      <c r="J1411" s="5">
        <f t="shared" si="41"/>
        <v>0.07631013366710526</v>
      </c>
      <c r="K1411" s="14">
        <f t="shared" si="40"/>
        <v>0.0763</v>
      </c>
      <c r="L1411" s="17">
        <v>13.4</v>
      </c>
      <c r="M1411" s="5"/>
    </row>
    <row r="1412" spans="10:13" ht="12.75" hidden="1">
      <c r="J1412" s="5">
        <f t="shared" si="41"/>
        <v>0.07638590989758942</v>
      </c>
      <c r="K1412" s="14">
        <f t="shared" si="40"/>
        <v>0.0764</v>
      </c>
      <c r="L1412" s="17">
        <v>13.41</v>
      </c>
      <c r="M1412" s="5"/>
    </row>
    <row r="1413" spans="10:13" ht="12.75" hidden="1">
      <c r="J1413" s="5">
        <f t="shared" si="41"/>
        <v>0.07646174368275316</v>
      </c>
      <c r="K1413" s="14">
        <f t="shared" si="40"/>
        <v>0.0765</v>
      </c>
      <c r="L1413" s="17">
        <v>13.42</v>
      </c>
      <c r="M1413" s="5"/>
    </row>
    <row r="1414" spans="10:13" ht="12.75" hidden="1">
      <c r="J1414" s="5">
        <f t="shared" si="41"/>
        <v>0.07653763505769384</v>
      </c>
      <c r="K1414" s="14">
        <f t="shared" si="40"/>
        <v>0.0765</v>
      </c>
      <c r="L1414" s="17">
        <v>13.43</v>
      </c>
      <c r="M1414" s="5"/>
    </row>
    <row r="1415" spans="10:13" ht="12.75" hidden="1">
      <c r="J1415" s="5">
        <f t="shared" si="41"/>
        <v>0.07661358405753216</v>
      </c>
      <c r="K1415" s="14">
        <f aca="true" t="shared" si="42" ref="K1415:K1478">ROUND(J1415,4)</f>
        <v>0.0766</v>
      </c>
      <c r="L1415" s="17">
        <v>13.44</v>
      </c>
      <c r="M1415" s="5"/>
    </row>
    <row r="1416" spans="10:13" ht="12.75" hidden="1">
      <c r="J1416" s="5">
        <f t="shared" si="41"/>
        <v>0.07668959071741244</v>
      </c>
      <c r="K1416" s="14">
        <f t="shared" si="42"/>
        <v>0.0767</v>
      </c>
      <c r="L1416" s="17">
        <v>13.45</v>
      </c>
      <c r="M1416" s="5"/>
    </row>
    <row r="1417" spans="10:13" ht="12.75" hidden="1">
      <c r="J1417" s="5">
        <f aca="true" t="shared" si="43" ref="J1417:J1480">TAN(3.14*(20+L1417)/180)-((20+L1417)*3.14/180)</f>
        <v>0.07676565507250155</v>
      </c>
      <c r="K1417" s="14">
        <f t="shared" si="42"/>
        <v>0.0768</v>
      </c>
      <c r="L1417" s="17">
        <v>13.46</v>
      </c>
      <c r="M1417" s="5"/>
    </row>
    <row r="1418" spans="10:13" ht="12.75" hidden="1">
      <c r="J1418" s="5">
        <f t="shared" si="43"/>
        <v>0.07684177715799012</v>
      </c>
      <c r="K1418" s="14">
        <f t="shared" si="42"/>
        <v>0.0768</v>
      </c>
      <c r="L1418" s="17">
        <v>13.47</v>
      </c>
      <c r="M1418" s="5"/>
    </row>
    <row r="1419" spans="10:13" ht="12.75" hidden="1">
      <c r="J1419" s="5">
        <f t="shared" si="43"/>
        <v>0.07691795700909165</v>
      </c>
      <c r="K1419" s="14">
        <f t="shared" si="42"/>
        <v>0.0769</v>
      </c>
      <c r="L1419" s="17">
        <v>13.48</v>
      </c>
      <c r="M1419" s="5"/>
    </row>
    <row r="1420" spans="10:13" ht="12.75" hidden="1">
      <c r="J1420" s="5">
        <f t="shared" si="43"/>
        <v>0.07699419466104318</v>
      </c>
      <c r="K1420" s="14">
        <f t="shared" si="42"/>
        <v>0.077</v>
      </c>
      <c r="L1420" s="17">
        <v>13.49</v>
      </c>
      <c r="M1420" s="5"/>
    </row>
    <row r="1421" spans="10:13" ht="12.75" hidden="1">
      <c r="J1421" s="5">
        <f t="shared" si="43"/>
        <v>0.07707049014910483</v>
      </c>
      <c r="K1421" s="14">
        <f t="shared" si="42"/>
        <v>0.0771</v>
      </c>
      <c r="L1421" s="17">
        <v>13.5</v>
      </c>
      <c r="M1421" s="5"/>
    </row>
    <row r="1422" spans="10:13" ht="12.75" hidden="1">
      <c r="J1422" s="5">
        <f t="shared" si="43"/>
        <v>0.07714684350856027</v>
      </c>
      <c r="K1422" s="14">
        <f t="shared" si="42"/>
        <v>0.0771</v>
      </c>
      <c r="L1422" s="17">
        <v>13.51</v>
      </c>
      <c r="M1422" s="5"/>
    </row>
    <row r="1423" spans="10:13" ht="12.75" hidden="1">
      <c r="J1423" s="5">
        <f t="shared" si="43"/>
        <v>0.07722325477471625</v>
      </c>
      <c r="K1423" s="14">
        <f t="shared" si="42"/>
        <v>0.0772</v>
      </c>
      <c r="L1423" s="17">
        <v>13.52</v>
      </c>
      <c r="M1423" s="5"/>
    </row>
    <row r="1424" spans="10:13" ht="12.75" hidden="1">
      <c r="J1424" s="5">
        <f t="shared" si="43"/>
        <v>0.07729972398290319</v>
      </c>
      <c r="K1424" s="14">
        <f t="shared" si="42"/>
        <v>0.0773</v>
      </c>
      <c r="L1424" s="17">
        <v>13.53</v>
      </c>
      <c r="M1424" s="5"/>
    </row>
    <row r="1425" spans="10:13" ht="12.75" hidden="1">
      <c r="J1425" s="5">
        <f t="shared" si="43"/>
        <v>0.07737625116847446</v>
      </c>
      <c r="K1425" s="14">
        <f t="shared" si="42"/>
        <v>0.0774</v>
      </c>
      <c r="L1425" s="17">
        <v>13.54</v>
      </c>
      <c r="M1425" s="5"/>
    </row>
    <row r="1426" spans="10:13" ht="12.75" hidden="1">
      <c r="J1426" s="5">
        <f t="shared" si="43"/>
        <v>0.07745283636680722</v>
      </c>
      <c r="K1426" s="14">
        <f t="shared" si="42"/>
        <v>0.0775</v>
      </c>
      <c r="L1426" s="17">
        <v>13.55</v>
      </c>
      <c r="M1426" s="5"/>
    </row>
    <row r="1427" spans="10:13" ht="12.75" hidden="1">
      <c r="J1427" s="5">
        <f t="shared" si="43"/>
        <v>0.07752947961330192</v>
      </c>
      <c r="K1427" s="14">
        <f t="shared" si="42"/>
        <v>0.0775</v>
      </c>
      <c r="L1427" s="17">
        <v>13.56</v>
      </c>
      <c r="M1427" s="5"/>
    </row>
    <row r="1428" spans="10:13" ht="12.75" hidden="1">
      <c r="J1428" s="5">
        <f t="shared" si="43"/>
        <v>0.07760618094338245</v>
      </c>
      <c r="K1428" s="14">
        <f t="shared" si="42"/>
        <v>0.0776</v>
      </c>
      <c r="L1428" s="17">
        <v>13.57</v>
      </c>
      <c r="M1428" s="5"/>
    </row>
    <row r="1429" spans="10:13" ht="12.75" hidden="1">
      <c r="J1429" s="5">
        <f t="shared" si="43"/>
        <v>0.0776829403924959</v>
      </c>
      <c r="K1429" s="14">
        <f t="shared" si="42"/>
        <v>0.0777</v>
      </c>
      <c r="L1429" s="17">
        <v>13.58</v>
      </c>
      <c r="M1429" s="5"/>
    </row>
    <row r="1430" spans="10:13" ht="12.75" hidden="1">
      <c r="J1430" s="5">
        <f t="shared" si="43"/>
        <v>0.07775975799611334</v>
      </c>
      <c r="K1430" s="14">
        <f t="shared" si="42"/>
        <v>0.0778</v>
      </c>
      <c r="L1430" s="17">
        <v>13.59</v>
      </c>
      <c r="M1430" s="5"/>
    </row>
    <row r="1431" spans="10:13" ht="12.75" hidden="1">
      <c r="J1431" s="5">
        <f t="shared" si="43"/>
        <v>0.07783663378972905</v>
      </c>
      <c r="K1431" s="14">
        <f t="shared" si="42"/>
        <v>0.0778</v>
      </c>
      <c r="L1431" s="17">
        <v>13.6</v>
      </c>
      <c r="M1431" s="5"/>
    </row>
    <row r="1432" spans="10:13" ht="12.75" hidden="1">
      <c r="J1432" s="5">
        <f t="shared" si="43"/>
        <v>0.07791356780886072</v>
      </c>
      <c r="K1432" s="14">
        <f t="shared" si="42"/>
        <v>0.0779</v>
      </c>
      <c r="L1432" s="17">
        <v>13.61</v>
      </c>
      <c r="M1432" s="5"/>
    </row>
    <row r="1433" spans="10:13" ht="12.75" hidden="1">
      <c r="J1433" s="5">
        <f t="shared" si="43"/>
        <v>0.07799056008905003</v>
      </c>
      <c r="K1433" s="14">
        <f t="shared" si="42"/>
        <v>0.078</v>
      </c>
      <c r="L1433" s="17">
        <v>13.62</v>
      </c>
      <c r="M1433" s="5"/>
    </row>
    <row r="1434" spans="10:13" ht="12.75" hidden="1">
      <c r="J1434" s="5">
        <f t="shared" si="43"/>
        <v>0.07806761066586165</v>
      </c>
      <c r="K1434" s="14">
        <f t="shared" si="42"/>
        <v>0.0781</v>
      </c>
      <c r="L1434" s="17">
        <v>13.63</v>
      </c>
      <c r="M1434" s="5"/>
    </row>
    <row r="1435" spans="10:13" ht="12.75" hidden="1">
      <c r="J1435" s="5">
        <f t="shared" si="43"/>
        <v>0.07814471957488445</v>
      </c>
      <c r="K1435" s="14">
        <f t="shared" si="42"/>
        <v>0.0781</v>
      </c>
      <c r="L1435" s="17">
        <v>13.64</v>
      </c>
      <c r="M1435" s="5"/>
    </row>
    <row r="1436" spans="10:13" ht="12.75" hidden="1">
      <c r="J1436" s="5">
        <f t="shared" si="43"/>
        <v>0.07822188685173026</v>
      </c>
      <c r="K1436" s="14">
        <f t="shared" si="42"/>
        <v>0.0782</v>
      </c>
      <c r="L1436" s="17">
        <v>13.65</v>
      </c>
      <c r="M1436" s="5"/>
    </row>
    <row r="1437" spans="10:13" ht="12.75" hidden="1">
      <c r="J1437" s="5">
        <f t="shared" si="43"/>
        <v>0.07829911253203503</v>
      </c>
      <c r="K1437" s="14">
        <f t="shared" si="42"/>
        <v>0.0783</v>
      </c>
      <c r="L1437" s="17">
        <v>13.66</v>
      </c>
      <c r="M1437" s="5"/>
    </row>
    <row r="1438" spans="10:13" ht="12.75" hidden="1">
      <c r="J1438" s="5">
        <f t="shared" si="43"/>
        <v>0.07837639665145846</v>
      </c>
      <c r="K1438" s="14">
        <f t="shared" si="42"/>
        <v>0.0784</v>
      </c>
      <c r="L1438" s="17">
        <v>13.67</v>
      </c>
      <c r="M1438" s="5"/>
    </row>
    <row r="1439" spans="10:13" ht="12.75" hidden="1">
      <c r="J1439" s="5">
        <f t="shared" si="43"/>
        <v>0.07845373924568333</v>
      </c>
      <c r="K1439" s="14">
        <f t="shared" si="42"/>
        <v>0.0785</v>
      </c>
      <c r="L1439" s="17">
        <v>13.68</v>
      </c>
      <c r="M1439" s="5"/>
    </row>
    <row r="1440" spans="10:13" ht="12.75" hidden="1">
      <c r="J1440" s="5">
        <f t="shared" si="43"/>
        <v>0.07853114035041664</v>
      </c>
      <c r="K1440" s="14">
        <f t="shared" si="42"/>
        <v>0.0785</v>
      </c>
      <c r="L1440" s="17">
        <v>13.69</v>
      </c>
      <c r="M1440" s="5"/>
    </row>
    <row r="1441" spans="10:13" ht="12.75" hidden="1">
      <c r="J1441" s="5">
        <f t="shared" si="43"/>
        <v>0.07860860000138892</v>
      </c>
      <c r="K1441" s="14">
        <f t="shared" si="42"/>
        <v>0.0786</v>
      </c>
      <c r="L1441" s="17">
        <v>13.7</v>
      </c>
      <c r="M1441" s="5"/>
    </row>
    <row r="1442" spans="10:13" ht="12.75" hidden="1">
      <c r="J1442" s="5">
        <f t="shared" si="43"/>
        <v>0.07868611823435456</v>
      </c>
      <c r="K1442" s="14">
        <f t="shared" si="42"/>
        <v>0.0787</v>
      </c>
      <c r="L1442" s="17">
        <v>13.71</v>
      </c>
      <c r="M1442" s="5"/>
    </row>
    <row r="1443" spans="10:13" ht="12.75" hidden="1">
      <c r="J1443" s="5">
        <f t="shared" si="43"/>
        <v>0.07876369508509151</v>
      </c>
      <c r="K1443" s="14">
        <f t="shared" si="42"/>
        <v>0.0788</v>
      </c>
      <c r="L1443" s="17">
        <v>13.72</v>
      </c>
      <c r="M1443" s="5"/>
    </row>
    <row r="1444" spans="10:13" ht="12.75" hidden="1">
      <c r="J1444" s="5">
        <f t="shared" si="43"/>
        <v>0.07884133058940168</v>
      </c>
      <c r="K1444" s="14">
        <f t="shared" si="42"/>
        <v>0.0788</v>
      </c>
      <c r="L1444" s="17">
        <v>13.73</v>
      </c>
      <c r="M1444" s="5"/>
    </row>
    <row r="1445" spans="10:13" ht="12.75" hidden="1">
      <c r="J1445" s="5">
        <f t="shared" si="43"/>
        <v>0.07891902478311075</v>
      </c>
      <c r="K1445" s="14">
        <f t="shared" si="42"/>
        <v>0.0789</v>
      </c>
      <c r="L1445" s="17">
        <v>13.74</v>
      </c>
      <c r="M1445" s="5"/>
    </row>
    <row r="1446" spans="10:13" ht="12.75" hidden="1">
      <c r="J1446" s="5">
        <f t="shared" si="43"/>
        <v>0.07899677770206814</v>
      </c>
      <c r="K1446" s="14">
        <f t="shared" si="42"/>
        <v>0.079</v>
      </c>
      <c r="L1446" s="17">
        <v>13.75</v>
      </c>
      <c r="M1446" s="5"/>
    </row>
    <row r="1447" spans="10:13" ht="12.75" hidden="1">
      <c r="J1447" s="5">
        <f t="shared" si="43"/>
        <v>0.07907458938214729</v>
      </c>
      <c r="K1447" s="14">
        <f t="shared" si="42"/>
        <v>0.0791</v>
      </c>
      <c r="L1447" s="17">
        <v>13.76</v>
      </c>
      <c r="M1447" s="5"/>
    </row>
    <row r="1448" spans="10:13" ht="12.75" hidden="1">
      <c r="J1448" s="5">
        <f t="shared" si="43"/>
        <v>0.07915245985924524</v>
      </c>
      <c r="K1448" s="14">
        <f t="shared" si="42"/>
        <v>0.0792</v>
      </c>
      <c r="L1448" s="17">
        <v>13.77</v>
      </c>
      <c r="M1448" s="5"/>
    </row>
    <row r="1449" spans="10:13" ht="12.75" hidden="1">
      <c r="J1449" s="5">
        <f t="shared" si="43"/>
        <v>0.07923038916928338</v>
      </c>
      <c r="K1449" s="14">
        <f t="shared" si="42"/>
        <v>0.0792</v>
      </c>
      <c r="L1449" s="17">
        <v>13.78</v>
      </c>
      <c r="M1449" s="5"/>
    </row>
    <row r="1450" spans="10:13" ht="12.75" hidden="1">
      <c r="J1450" s="5">
        <f t="shared" si="43"/>
        <v>0.0793083773482065</v>
      </c>
      <c r="K1450" s="14">
        <f t="shared" si="42"/>
        <v>0.0793</v>
      </c>
      <c r="L1450" s="17">
        <v>13.79</v>
      </c>
      <c r="M1450" s="5"/>
    </row>
    <row r="1451" spans="10:13" ht="12.75" hidden="1">
      <c r="J1451" s="5">
        <f t="shared" si="43"/>
        <v>0.07938642443198352</v>
      </c>
      <c r="K1451" s="14">
        <f t="shared" si="42"/>
        <v>0.0794</v>
      </c>
      <c r="L1451" s="17">
        <v>13.8</v>
      </c>
      <c r="M1451" s="5"/>
    </row>
    <row r="1452" spans="10:13" ht="12.75" hidden="1">
      <c r="J1452" s="5">
        <f t="shared" si="43"/>
        <v>0.07946453045660773</v>
      </c>
      <c r="K1452" s="14">
        <f t="shared" si="42"/>
        <v>0.0795</v>
      </c>
      <c r="L1452" s="17">
        <v>13.81</v>
      </c>
      <c r="M1452" s="5"/>
    </row>
    <row r="1453" spans="10:13" ht="12.75" hidden="1">
      <c r="J1453" s="5">
        <f t="shared" si="43"/>
        <v>0.07954269545809556</v>
      </c>
      <c r="K1453" s="14">
        <f t="shared" si="42"/>
        <v>0.0795</v>
      </c>
      <c r="L1453" s="17">
        <v>13.82</v>
      </c>
      <c r="M1453" s="5"/>
    </row>
    <row r="1454" spans="10:13" ht="12.75" hidden="1">
      <c r="J1454" s="5">
        <f t="shared" si="43"/>
        <v>0.07962091947248828</v>
      </c>
      <c r="K1454" s="14">
        <f t="shared" si="42"/>
        <v>0.0796</v>
      </c>
      <c r="L1454" s="17">
        <v>13.83</v>
      </c>
      <c r="M1454" s="5"/>
    </row>
    <row r="1455" spans="10:13" ht="12.75" hidden="1">
      <c r="J1455" s="5">
        <f t="shared" si="43"/>
        <v>0.07969920253585061</v>
      </c>
      <c r="K1455" s="14">
        <f t="shared" si="42"/>
        <v>0.0797</v>
      </c>
      <c r="L1455" s="17">
        <v>13.84</v>
      </c>
      <c r="M1455" s="5"/>
    </row>
    <row r="1456" spans="10:13" ht="12.75" hidden="1">
      <c r="J1456" s="5">
        <f t="shared" si="43"/>
        <v>0.07977754468427167</v>
      </c>
      <c r="K1456" s="14">
        <f t="shared" si="42"/>
        <v>0.0798</v>
      </c>
      <c r="L1456" s="17">
        <v>13.85</v>
      </c>
      <c r="M1456" s="5"/>
    </row>
    <row r="1457" spans="10:13" ht="12.75" hidden="1">
      <c r="J1457" s="5">
        <f t="shared" si="43"/>
        <v>0.07985594595386447</v>
      </c>
      <c r="K1457" s="14">
        <f t="shared" si="42"/>
        <v>0.0799</v>
      </c>
      <c r="L1457" s="17">
        <v>13.86</v>
      </c>
      <c r="M1457" s="5"/>
    </row>
    <row r="1458" spans="10:13" ht="12.75" hidden="1">
      <c r="J1458" s="5">
        <f t="shared" si="43"/>
        <v>0.0799344063807661</v>
      </c>
      <c r="K1458" s="14">
        <f t="shared" si="42"/>
        <v>0.0799</v>
      </c>
      <c r="L1458" s="17">
        <v>13.87</v>
      </c>
      <c r="M1458" s="5"/>
    </row>
    <row r="1459" spans="10:13" ht="12.75" hidden="1">
      <c r="J1459" s="5">
        <f t="shared" si="43"/>
        <v>0.08001292600113796</v>
      </c>
      <c r="K1459" s="14">
        <f t="shared" si="42"/>
        <v>0.08</v>
      </c>
      <c r="L1459" s="17">
        <v>13.88</v>
      </c>
      <c r="M1459" s="5"/>
    </row>
    <row r="1460" spans="10:13" ht="12.75" hidden="1">
      <c r="J1460" s="5">
        <f t="shared" si="43"/>
        <v>0.08009150485116523</v>
      </c>
      <c r="K1460" s="14">
        <f t="shared" si="42"/>
        <v>0.0801</v>
      </c>
      <c r="L1460" s="17">
        <v>13.89</v>
      </c>
      <c r="M1460" s="5"/>
    </row>
    <row r="1461" spans="10:13" ht="12.75" hidden="1">
      <c r="J1461" s="5">
        <f t="shared" si="43"/>
        <v>0.08017014296705771</v>
      </c>
      <c r="K1461" s="14">
        <f t="shared" si="42"/>
        <v>0.0802</v>
      </c>
      <c r="L1461" s="17">
        <v>13.9</v>
      </c>
      <c r="M1461" s="5"/>
    </row>
    <row r="1462" spans="10:13" ht="12.75" hidden="1">
      <c r="J1462" s="5">
        <f t="shared" si="43"/>
        <v>0.08024884038504898</v>
      </c>
      <c r="K1462" s="14">
        <f t="shared" si="42"/>
        <v>0.0802</v>
      </c>
      <c r="L1462" s="17">
        <v>13.91</v>
      </c>
      <c r="M1462" s="5"/>
    </row>
    <row r="1463" spans="10:13" ht="12.75" hidden="1">
      <c r="J1463" s="5">
        <f t="shared" si="43"/>
        <v>0.08032759714139703</v>
      </c>
      <c r="K1463" s="14">
        <f t="shared" si="42"/>
        <v>0.0803</v>
      </c>
      <c r="L1463" s="17">
        <v>13.92</v>
      </c>
      <c r="M1463" s="5"/>
    </row>
    <row r="1464" spans="10:13" ht="12.75" hidden="1">
      <c r="J1464" s="5">
        <f t="shared" si="43"/>
        <v>0.08040641327238407</v>
      </c>
      <c r="K1464" s="14">
        <f t="shared" si="42"/>
        <v>0.0804</v>
      </c>
      <c r="L1464" s="17">
        <v>13.93</v>
      </c>
      <c r="M1464" s="5"/>
    </row>
    <row r="1465" spans="10:13" ht="12.75" hidden="1">
      <c r="J1465" s="5">
        <f t="shared" si="43"/>
        <v>0.08048528881431649</v>
      </c>
      <c r="K1465" s="14">
        <f t="shared" si="42"/>
        <v>0.0805</v>
      </c>
      <c r="L1465" s="17">
        <v>13.94</v>
      </c>
      <c r="M1465" s="5"/>
    </row>
    <row r="1466" spans="10:13" ht="12.75" hidden="1">
      <c r="J1466" s="5">
        <f t="shared" si="43"/>
        <v>0.08056422380352479</v>
      </c>
      <c r="K1466" s="14">
        <f t="shared" si="42"/>
        <v>0.0806</v>
      </c>
      <c r="L1466" s="17">
        <v>13.95</v>
      </c>
      <c r="M1466" s="5"/>
    </row>
    <row r="1467" spans="10:13" ht="12.75" hidden="1">
      <c r="J1467" s="5">
        <f t="shared" si="43"/>
        <v>0.08064321827636423</v>
      </c>
      <c r="K1467" s="14">
        <f t="shared" si="42"/>
        <v>0.0806</v>
      </c>
      <c r="L1467" s="17">
        <v>13.96</v>
      </c>
      <c r="M1467" s="5"/>
    </row>
    <row r="1468" spans="10:13" ht="12.75" hidden="1">
      <c r="J1468" s="5">
        <f t="shared" si="43"/>
        <v>0.08072227226921391</v>
      </c>
      <c r="K1468" s="14">
        <f t="shared" si="42"/>
        <v>0.0807</v>
      </c>
      <c r="L1468" s="17">
        <v>13.97</v>
      </c>
      <c r="M1468" s="5"/>
    </row>
    <row r="1469" spans="10:13" ht="12.75" hidden="1">
      <c r="J1469" s="5">
        <f t="shared" si="43"/>
        <v>0.08080138581847751</v>
      </c>
      <c r="K1469" s="14">
        <f t="shared" si="42"/>
        <v>0.0808</v>
      </c>
      <c r="L1469" s="17">
        <v>13.98</v>
      </c>
      <c r="M1469" s="5"/>
    </row>
    <row r="1470" spans="10:13" ht="12.75" hidden="1">
      <c r="J1470" s="5">
        <f t="shared" si="43"/>
        <v>0.080880558960583</v>
      </c>
      <c r="K1470" s="14">
        <f t="shared" si="42"/>
        <v>0.0809</v>
      </c>
      <c r="L1470" s="17">
        <v>13.99</v>
      </c>
      <c r="M1470" s="5"/>
    </row>
    <row r="1471" spans="10:13" ht="12.75" hidden="1">
      <c r="J1471" s="5">
        <f t="shared" si="43"/>
        <v>0.08095979173198264</v>
      </c>
      <c r="K1471" s="14">
        <f t="shared" si="42"/>
        <v>0.081</v>
      </c>
      <c r="L1471" s="17">
        <v>14</v>
      </c>
      <c r="M1471" s="5"/>
    </row>
    <row r="1472" spans="10:13" ht="12.75" hidden="1">
      <c r="J1472" s="5">
        <f t="shared" si="43"/>
        <v>0.0810390841691534</v>
      </c>
      <c r="K1472" s="14">
        <f t="shared" si="42"/>
        <v>0.081</v>
      </c>
      <c r="L1472" s="17">
        <v>14.01</v>
      </c>
      <c r="M1472" s="5"/>
    </row>
    <row r="1473" spans="10:13" ht="12.75" hidden="1">
      <c r="J1473" s="5">
        <f t="shared" si="43"/>
        <v>0.08111843630859639</v>
      </c>
      <c r="K1473" s="14">
        <f t="shared" si="42"/>
        <v>0.0811</v>
      </c>
      <c r="L1473" s="17">
        <v>14.02</v>
      </c>
      <c r="M1473" s="5"/>
    </row>
    <row r="1474" spans="10:13" ht="12.75" hidden="1">
      <c r="J1474" s="5">
        <f t="shared" si="43"/>
        <v>0.08119784818683717</v>
      </c>
      <c r="K1474" s="14">
        <f t="shared" si="42"/>
        <v>0.0812</v>
      </c>
      <c r="L1474" s="17">
        <v>14.03</v>
      </c>
      <c r="M1474" s="5"/>
    </row>
    <row r="1475" spans="10:13" ht="12.75" hidden="1">
      <c r="J1475" s="5">
        <f t="shared" si="43"/>
        <v>0.08127731984042597</v>
      </c>
      <c r="K1475" s="14">
        <f t="shared" si="42"/>
        <v>0.0813</v>
      </c>
      <c r="L1475" s="17">
        <v>14.04</v>
      </c>
      <c r="M1475" s="5"/>
    </row>
    <row r="1476" spans="10:13" ht="12.75" hidden="1">
      <c r="J1476" s="5">
        <f t="shared" si="43"/>
        <v>0.08135685130593717</v>
      </c>
      <c r="K1476" s="14">
        <f t="shared" si="42"/>
        <v>0.0814</v>
      </c>
      <c r="L1476" s="17">
        <v>14.05</v>
      </c>
      <c r="M1476" s="5"/>
    </row>
    <row r="1477" spans="10:13" ht="12.75" hidden="1">
      <c r="J1477" s="5">
        <f t="shared" si="43"/>
        <v>0.08143644261997018</v>
      </c>
      <c r="K1477" s="14">
        <f t="shared" si="42"/>
        <v>0.0814</v>
      </c>
      <c r="L1477" s="17">
        <v>14.06</v>
      </c>
      <c r="M1477" s="5"/>
    </row>
    <row r="1478" spans="10:13" ht="12.75" hidden="1">
      <c r="J1478" s="5">
        <f t="shared" si="43"/>
        <v>0.08151609381914848</v>
      </c>
      <c r="K1478" s="14">
        <f t="shared" si="42"/>
        <v>0.0815</v>
      </c>
      <c r="L1478" s="17">
        <v>14.07</v>
      </c>
      <c r="M1478" s="5"/>
    </row>
    <row r="1479" spans="10:13" ht="12.75" hidden="1">
      <c r="J1479" s="5">
        <f t="shared" si="43"/>
        <v>0.08159580494012031</v>
      </c>
      <c r="K1479" s="14">
        <f aca="true" t="shared" si="44" ref="K1479:K1542">ROUND(J1479,4)</f>
        <v>0.0816</v>
      </c>
      <c r="L1479" s="17">
        <v>14.08</v>
      </c>
      <c r="M1479" s="5"/>
    </row>
    <row r="1480" spans="10:13" ht="12.75" hidden="1">
      <c r="J1480" s="5">
        <f t="shared" si="43"/>
        <v>0.08167557601955844</v>
      </c>
      <c r="K1480" s="14">
        <f t="shared" si="44"/>
        <v>0.0817</v>
      </c>
      <c r="L1480" s="17">
        <v>14.09</v>
      </c>
      <c r="M1480" s="5"/>
    </row>
    <row r="1481" spans="10:13" ht="12.75" hidden="1">
      <c r="J1481" s="5">
        <f aca="true" t="shared" si="45" ref="J1481:J1544">TAN(3.14*(20+L1481)/180)-((20+L1481)*3.14/180)</f>
        <v>0.08175540709416029</v>
      </c>
      <c r="K1481" s="14">
        <f t="shared" si="44"/>
        <v>0.0818</v>
      </c>
      <c r="L1481" s="17">
        <v>14.1</v>
      </c>
      <c r="M1481" s="5"/>
    </row>
    <row r="1482" spans="10:13" ht="12.75" hidden="1">
      <c r="J1482" s="5">
        <f t="shared" si="45"/>
        <v>0.08183529820064794</v>
      </c>
      <c r="K1482" s="14">
        <f t="shared" si="44"/>
        <v>0.0818</v>
      </c>
      <c r="L1482" s="17">
        <v>14.11</v>
      </c>
      <c r="M1482" s="5"/>
    </row>
    <row r="1483" spans="10:13" ht="12.75" hidden="1">
      <c r="J1483" s="5">
        <f t="shared" si="45"/>
        <v>0.08191524937576788</v>
      </c>
      <c r="K1483" s="14">
        <f t="shared" si="44"/>
        <v>0.0819</v>
      </c>
      <c r="L1483" s="17">
        <v>14.12</v>
      </c>
      <c r="M1483" s="5"/>
    </row>
    <row r="1484" spans="10:13" ht="12.75" hidden="1">
      <c r="J1484" s="5">
        <f t="shared" si="45"/>
        <v>0.08199526065629181</v>
      </c>
      <c r="K1484" s="14">
        <f t="shared" si="44"/>
        <v>0.082</v>
      </c>
      <c r="L1484" s="17">
        <v>14.13</v>
      </c>
      <c r="M1484" s="5"/>
    </row>
    <row r="1485" spans="10:13" ht="12.75" hidden="1">
      <c r="J1485" s="5">
        <f t="shared" si="45"/>
        <v>0.0820753320790154</v>
      </c>
      <c r="K1485" s="14">
        <f t="shared" si="44"/>
        <v>0.0821</v>
      </c>
      <c r="L1485" s="17">
        <v>14.14</v>
      </c>
      <c r="M1485" s="5"/>
    </row>
    <row r="1486" spans="10:13" ht="12.75" hidden="1">
      <c r="J1486" s="5">
        <f t="shared" si="45"/>
        <v>0.08215546368075965</v>
      </c>
      <c r="K1486" s="14">
        <f t="shared" si="44"/>
        <v>0.0822</v>
      </c>
      <c r="L1486" s="17">
        <v>14.15</v>
      </c>
      <c r="M1486" s="5"/>
    </row>
    <row r="1487" spans="10:13" ht="12.75" hidden="1">
      <c r="J1487" s="5">
        <f t="shared" si="45"/>
        <v>0.08223565549837009</v>
      </c>
      <c r="K1487" s="14">
        <f t="shared" si="44"/>
        <v>0.0822</v>
      </c>
      <c r="L1487" s="17">
        <v>14.16</v>
      </c>
      <c r="M1487" s="5"/>
    </row>
    <row r="1488" spans="10:13" ht="12.75" hidden="1">
      <c r="J1488" s="5">
        <f t="shared" si="45"/>
        <v>0.08231590756871687</v>
      </c>
      <c r="K1488" s="14">
        <f t="shared" si="44"/>
        <v>0.0823</v>
      </c>
      <c r="L1488" s="17">
        <v>14.17</v>
      </c>
      <c r="M1488" s="5"/>
    </row>
    <row r="1489" spans="10:13" ht="12.75" hidden="1">
      <c r="J1489" s="5">
        <f t="shared" si="45"/>
        <v>0.08239621992869506</v>
      </c>
      <c r="K1489" s="14">
        <f t="shared" si="44"/>
        <v>0.0824</v>
      </c>
      <c r="L1489" s="17">
        <v>14.18</v>
      </c>
      <c r="M1489" s="5"/>
    </row>
    <row r="1490" spans="10:13" ht="12.75" hidden="1">
      <c r="J1490" s="5">
        <f t="shared" si="45"/>
        <v>0.08247659261522444</v>
      </c>
      <c r="K1490" s="14">
        <f t="shared" si="44"/>
        <v>0.0825</v>
      </c>
      <c r="L1490" s="17">
        <v>14.19</v>
      </c>
      <c r="M1490" s="5"/>
    </row>
    <row r="1491" spans="10:13" ht="12.75" hidden="1">
      <c r="J1491" s="5">
        <f t="shared" si="45"/>
        <v>0.08255702566525003</v>
      </c>
      <c r="K1491" s="14">
        <f t="shared" si="44"/>
        <v>0.0826</v>
      </c>
      <c r="L1491" s="17">
        <v>14.2</v>
      </c>
      <c r="M1491" s="5"/>
    </row>
    <row r="1492" spans="10:13" ht="12.75" hidden="1">
      <c r="J1492" s="5">
        <f t="shared" si="45"/>
        <v>0.08263751911574102</v>
      </c>
      <c r="K1492" s="14">
        <f t="shared" si="44"/>
        <v>0.0826</v>
      </c>
      <c r="L1492" s="17">
        <v>14.21</v>
      </c>
      <c r="M1492" s="5"/>
    </row>
    <row r="1493" spans="10:13" ht="12.75" hidden="1">
      <c r="J1493" s="5">
        <f t="shared" si="45"/>
        <v>0.08271807300369205</v>
      </c>
      <c r="K1493" s="14">
        <f t="shared" si="44"/>
        <v>0.0827</v>
      </c>
      <c r="L1493" s="17">
        <v>14.22</v>
      </c>
      <c r="M1493" s="5"/>
    </row>
    <row r="1494" spans="10:13" ht="12.75" hidden="1">
      <c r="J1494" s="5">
        <f t="shared" si="45"/>
        <v>0.0827986873661225</v>
      </c>
      <c r="K1494" s="14">
        <f t="shared" si="44"/>
        <v>0.0828</v>
      </c>
      <c r="L1494" s="17">
        <v>14.23</v>
      </c>
      <c r="M1494" s="5"/>
    </row>
    <row r="1495" spans="10:13" ht="12.75" hidden="1">
      <c r="J1495" s="5">
        <f t="shared" si="45"/>
        <v>0.08287936224007642</v>
      </c>
      <c r="K1495" s="14">
        <f t="shared" si="44"/>
        <v>0.0829</v>
      </c>
      <c r="L1495" s="17">
        <v>14.24</v>
      </c>
      <c r="M1495" s="5"/>
    </row>
    <row r="1496" spans="10:13" ht="12.75" hidden="1">
      <c r="J1496" s="5">
        <f t="shared" si="45"/>
        <v>0.08296009766262313</v>
      </c>
      <c r="K1496" s="14">
        <f t="shared" si="44"/>
        <v>0.083</v>
      </c>
      <c r="L1496" s="17">
        <v>14.25</v>
      </c>
      <c r="M1496" s="5"/>
    </row>
    <row r="1497" spans="10:13" ht="12.75" hidden="1">
      <c r="J1497" s="5">
        <f t="shared" si="45"/>
        <v>0.08304089367085676</v>
      </c>
      <c r="K1497" s="14">
        <f t="shared" si="44"/>
        <v>0.083</v>
      </c>
      <c r="L1497" s="17">
        <v>14.26</v>
      </c>
      <c r="M1497" s="5"/>
    </row>
    <row r="1498" spans="10:13" ht="12.75" hidden="1">
      <c r="J1498" s="5">
        <f t="shared" si="45"/>
        <v>0.08312175030189661</v>
      </c>
      <c r="K1498" s="14">
        <f t="shared" si="44"/>
        <v>0.0831</v>
      </c>
      <c r="L1498" s="17">
        <v>14.27</v>
      </c>
      <c r="M1498" s="5"/>
    </row>
    <row r="1499" spans="10:13" ht="12.75" hidden="1">
      <c r="J1499" s="5">
        <f t="shared" si="45"/>
        <v>0.08320266759288675</v>
      </c>
      <c r="K1499" s="14">
        <f t="shared" si="44"/>
        <v>0.0832</v>
      </c>
      <c r="L1499" s="17">
        <v>14.28</v>
      </c>
      <c r="M1499" s="5"/>
    </row>
    <row r="1500" spans="10:13" ht="12.75" hidden="1">
      <c r="J1500" s="5">
        <f t="shared" si="45"/>
        <v>0.08328364558099643</v>
      </c>
      <c r="K1500" s="14">
        <f t="shared" si="44"/>
        <v>0.0833</v>
      </c>
      <c r="L1500" s="17">
        <v>14.29</v>
      </c>
      <c r="M1500" s="5"/>
    </row>
    <row r="1501" spans="10:13" ht="12.75" hidden="1">
      <c r="J1501" s="5">
        <f t="shared" si="45"/>
        <v>0.08336468430341981</v>
      </c>
      <c r="K1501" s="14">
        <f t="shared" si="44"/>
        <v>0.0834</v>
      </c>
      <c r="L1501" s="17">
        <v>14.3</v>
      </c>
      <c r="M1501" s="5"/>
    </row>
    <row r="1502" spans="10:13" ht="12.75" hidden="1">
      <c r="J1502" s="5">
        <f t="shared" si="45"/>
        <v>0.08344578379737644</v>
      </c>
      <c r="K1502" s="14">
        <f t="shared" si="44"/>
        <v>0.0834</v>
      </c>
      <c r="L1502" s="17">
        <v>14.31</v>
      </c>
      <c r="M1502" s="5"/>
    </row>
    <row r="1503" spans="10:13" ht="12.75" hidden="1">
      <c r="J1503" s="5">
        <f t="shared" si="45"/>
        <v>0.08352694410011074</v>
      </c>
      <c r="K1503" s="14">
        <f t="shared" si="44"/>
        <v>0.0835</v>
      </c>
      <c r="L1503" s="17">
        <v>14.32</v>
      </c>
      <c r="M1503" s="5"/>
    </row>
    <row r="1504" spans="10:13" ht="12.75" hidden="1">
      <c r="J1504" s="5">
        <f t="shared" si="45"/>
        <v>0.08360816524889225</v>
      </c>
      <c r="K1504" s="14">
        <f t="shared" si="44"/>
        <v>0.0836</v>
      </c>
      <c r="L1504" s="17">
        <v>14.33</v>
      </c>
      <c r="M1504" s="5"/>
    </row>
    <row r="1505" spans="10:13" ht="12.75" hidden="1">
      <c r="J1505" s="5">
        <f t="shared" si="45"/>
        <v>0.0836894472810159</v>
      </c>
      <c r="K1505" s="14">
        <f t="shared" si="44"/>
        <v>0.0837</v>
      </c>
      <c r="L1505" s="17">
        <v>14.34</v>
      </c>
      <c r="M1505" s="5"/>
    </row>
    <row r="1506" spans="10:13" ht="12.75" hidden="1">
      <c r="J1506" s="5">
        <f t="shared" si="45"/>
        <v>0.0837707902338014</v>
      </c>
      <c r="K1506" s="14">
        <f t="shared" si="44"/>
        <v>0.0838</v>
      </c>
      <c r="L1506" s="17">
        <v>14.35</v>
      </c>
      <c r="M1506" s="5"/>
    </row>
    <row r="1507" spans="10:13" ht="12.75" hidden="1">
      <c r="J1507" s="5">
        <f t="shared" si="45"/>
        <v>0.083852194144594</v>
      </c>
      <c r="K1507" s="14">
        <f t="shared" si="44"/>
        <v>0.0839</v>
      </c>
      <c r="L1507" s="17">
        <v>14.36</v>
      </c>
      <c r="M1507" s="5"/>
    </row>
    <row r="1508" spans="10:13" ht="12.75" hidden="1">
      <c r="J1508" s="5">
        <f t="shared" si="45"/>
        <v>0.083933659050764</v>
      </c>
      <c r="K1508" s="14">
        <f t="shared" si="44"/>
        <v>0.0839</v>
      </c>
      <c r="L1508" s="17">
        <v>14.37</v>
      </c>
      <c r="M1508" s="5"/>
    </row>
    <row r="1509" spans="10:13" ht="12.75" hidden="1">
      <c r="J1509" s="5">
        <f t="shared" si="45"/>
        <v>0.08401518498970717</v>
      </c>
      <c r="K1509" s="14">
        <f t="shared" si="44"/>
        <v>0.084</v>
      </c>
      <c r="L1509" s="17">
        <v>14.38</v>
      </c>
      <c r="M1509" s="5"/>
    </row>
    <row r="1510" spans="10:13" ht="12.75" hidden="1">
      <c r="J1510" s="5">
        <f t="shared" si="45"/>
        <v>0.08409677199884413</v>
      </c>
      <c r="K1510" s="14">
        <f t="shared" si="44"/>
        <v>0.0841</v>
      </c>
      <c r="L1510" s="17">
        <v>14.39</v>
      </c>
      <c r="M1510" s="5"/>
    </row>
    <row r="1511" spans="10:13" ht="12.75" hidden="1">
      <c r="J1511" s="5">
        <f t="shared" si="45"/>
        <v>0.08417842011562138</v>
      </c>
      <c r="K1511" s="14">
        <f t="shared" si="44"/>
        <v>0.0842</v>
      </c>
      <c r="L1511" s="17">
        <v>14.4</v>
      </c>
      <c r="M1511" s="5"/>
    </row>
    <row r="1512" spans="10:13" ht="12.75" hidden="1">
      <c r="J1512" s="5">
        <f t="shared" si="45"/>
        <v>0.08426012937751004</v>
      </c>
      <c r="K1512" s="14">
        <f t="shared" si="44"/>
        <v>0.0843</v>
      </c>
      <c r="L1512" s="17">
        <v>14.41</v>
      </c>
      <c r="M1512" s="5"/>
    </row>
    <row r="1513" spans="10:13" ht="12.75" hidden="1">
      <c r="J1513" s="5">
        <f t="shared" si="45"/>
        <v>0.08434189982200735</v>
      </c>
      <c r="K1513" s="14">
        <f t="shared" si="44"/>
        <v>0.0843</v>
      </c>
      <c r="L1513" s="17">
        <v>14.42</v>
      </c>
      <c r="M1513" s="5"/>
    </row>
    <row r="1514" spans="10:13" ht="12.75" hidden="1">
      <c r="J1514" s="5">
        <f t="shared" si="45"/>
        <v>0.08442373148663518</v>
      </c>
      <c r="K1514" s="14">
        <f t="shared" si="44"/>
        <v>0.0844</v>
      </c>
      <c r="L1514" s="17">
        <v>14.43</v>
      </c>
      <c r="M1514" s="5"/>
    </row>
    <row r="1515" spans="10:13" ht="12.75" hidden="1">
      <c r="J1515" s="5">
        <f t="shared" si="45"/>
        <v>0.08450562440894116</v>
      </c>
      <c r="K1515" s="14">
        <f t="shared" si="44"/>
        <v>0.0845</v>
      </c>
      <c r="L1515" s="17">
        <v>14.44</v>
      </c>
      <c r="M1515" s="5"/>
    </row>
    <row r="1516" spans="10:13" ht="12.75" hidden="1">
      <c r="J1516" s="5">
        <f t="shared" si="45"/>
        <v>0.08458757862649835</v>
      </c>
      <c r="K1516" s="14">
        <f t="shared" si="44"/>
        <v>0.0846</v>
      </c>
      <c r="L1516" s="17">
        <v>14.45</v>
      </c>
      <c r="M1516" s="5"/>
    </row>
    <row r="1517" spans="10:13" ht="12.75" hidden="1">
      <c r="J1517" s="5">
        <f t="shared" si="45"/>
        <v>0.08466959417690523</v>
      </c>
      <c r="K1517" s="14">
        <f t="shared" si="44"/>
        <v>0.0847</v>
      </c>
      <c r="L1517" s="17">
        <v>14.46</v>
      </c>
      <c r="M1517" s="5"/>
    </row>
    <row r="1518" spans="10:13" ht="12.75" hidden="1">
      <c r="J1518" s="5">
        <f t="shared" si="45"/>
        <v>0.08475167109778559</v>
      </c>
      <c r="K1518" s="14">
        <f t="shared" si="44"/>
        <v>0.0848</v>
      </c>
      <c r="L1518" s="17">
        <v>14.47</v>
      </c>
      <c r="M1518" s="5"/>
    </row>
    <row r="1519" spans="10:13" ht="12.75" hidden="1">
      <c r="J1519" s="5">
        <f t="shared" si="45"/>
        <v>0.08483380942678875</v>
      </c>
      <c r="K1519" s="14">
        <f t="shared" si="44"/>
        <v>0.0848</v>
      </c>
      <c r="L1519" s="17">
        <v>14.48</v>
      </c>
      <c r="M1519" s="5"/>
    </row>
    <row r="1520" spans="10:13" ht="12.75" hidden="1">
      <c r="J1520" s="5">
        <f t="shared" si="45"/>
        <v>0.0849160092015897</v>
      </c>
      <c r="K1520" s="14">
        <f t="shared" si="44"/>
        <v>0.0849</v>
      </c>
      <c r="L1520" s="17">
        <v>14.49</v>
      </c>
      <c r="M1520" s="5"/>
    </row>
    <row r="1521" spans="10:13" ht="12.75" hidden="1">
      <c r="J1521" s="5">
        <f t="shared" si="45"/>
        <v>0.08499827045988873</v>
      </c>
      <c r="K1521" s="14">
        <f t="shared" si="44"/>
        <v>0.085</v>
      </c>
      <c r="L1521" s="17">
        <v>14.5</v>
      </c>
      <c r="M1521" s="5"/>
    </row>
    <row r="1522" spans="10:13" ht="12.75" hidden="1">
      <c r="J1522" s="5">
        <f t="shared" si="45"/>
        <v>0.08508059323941186</v>
      </c>
      <c r="K1522" s="14">
        <f t="shared" si="44"/>
        <v>0.0851</v>
      </c>
      <c r="L1522" s="17">
        <v>14.51</v>
      </c>
      <c r="M1522" s="5"/>
    </row>
    <row r="1523" spans="10:13" ht="12.75" hidden="1">
      <c r="J1523" s="5">
        <f t="shared" si="45"/>
        <v>0.08516297757791047</v>
      </c>
      <c r="K1523" s="14">
        <f t="shared" si="44"/>
        <v>0.0852</v>
      </c>
      <c r="L1523" s="17">
        <v>14.52</v>
      </c>
      <c r="M1523" s="5"/>
    </row>
    <row r="1524" spans="10:13" ht="12.75" hidden="1">
      <c r="J1524" s="5">
        <f t="shared" si="45"/>
        <v>0.085245423513162</v>
      </c>
      <c r="K1524" s="14">
        <f t="shared" si="44"/>
        <v>0.0852</v>
      </c>
      <c r="L1524" s="17">
        <v>14.53</v>
      </c>
      <c r="M1524" s="5"/>
    </row>
    <row r="1525" spans="10:13" ht="12.75" hidden="1">
      <c r="J1525" s="5">
        <f t="shared" si="45"/>
        <v>0.08532793108296877</v>
      </c>
      <c r="K1525" s="14">
        <f t="shared" si="44"/>
        <v>0.0853</v>
      </c>
      <c r="L1525" s="17">
        <v>14.54</v>
      </c>
      <c r="M1525" s="5"/>
    </row>
    <row r="1526" spans="10:13" ht="12.75" hidden="1">
      <c r="J1526" s="5">
        <f t="shared" si="45"/>
        <v>0.0854105003251594</v>
      </c>
      <c r="K1526" s="14">
        <f t="shared" si="44"/>
        <v>0.0854</v>
      </c>
      <c r="L1526" s="17">
        <v>14.55</v>
      </c>
      <c r="M1526" s="5"/>
    </row>
    <row r="1527" spans="10:13" ht="12.75" hidden="1">
      <c r="J1527" s="5">
        <f t="shared" si="45"/>
        <v>0.08549313127758806</v>
      </c>
      <c r="K1527" s="14">
        <f t="shared" si="44"/>
        <v>0.0855</v>
      </c>
      <c r="L1527" s="17">
        <v>14.56</v>
      </c>
      <c r="M1527" s="5"/>
    </row>
    <row r="1528" spans="10:13" ht="12.75" hidden="1">
      <c r="J1528" s="5">
        <f t="shared" si="45"/>
        <v>0.08557582397813435</v>
      </c>
      <c r="K1528" s="14">
        <f t="shared" si="44"/>
        <v>0.0856</v>
      </c>
      <c r="L1528" s="17">
        <v>14.57</v>
      </c>
      <c r="M1528" s="5"/>
    </row>
    <row r="1529" spans="10:13" ht="12.75" hidden="1">
      <c r="J1529" s="5">
        <f t="shared" si="45"/>
        <v>0.0856585784647037</v>
      </c>
      <c r="K1529" s="14">
        <f t="shared" si="44"/>
        <v>0.0857</v>
      </c>
      <c r="L1529" s="17">
        <v>14.58</v>
      </c>
      <c r="M1529" s="5"/>
    </row>
    <row r="1530" spans="10:13" ht="12.75" hidden="1">
      <c r="J1530" s="5">
        <f t="shared" si="45"/>
        <v>0.08574139477522746</v>
      </c>
      <c r="K1530" s="14">
        <f t="shared" si="44"/>
        <v>0.0857</v>
      </c>
      <c r="L1530" s="17">
        <v>14.59</v>
      </c>
      <c r="M1530" s="5"/>
    </row>
    <row r="1531" spans="10:13" ht="12.75" hidden="1">
      <c r="J1531" s="5">
        <f t="shared" si="45"/>
        <v>0.08582427294766237</v>
      </c>
      <c r="K1531" s="14">
        <f t="shared" si="44"/>
        <v>0.0858</v>
      </c>
      <c r="L1531" s="17">
        <v>14.6</v>
      </c>
      <c r="M1531" s="5"/>
    </row>
    <row r="1532" spans="10:13" ht="12.75" hidden="1">
      <c r="J1532" s="5">
        <f t="shared" si="45"/>
        <v>0.08590721301999149</v>
      </c>
      <c r="K1532" s="14">
        <f t="shared" si="44"/>
        <v>0.0859</v>
      </c>
      <c r="L1532" s="17">
        <v>14.61</v>
      </c>
      <c r="M1532" s="5"/>
    </row>
    <row r="1533" spans="10:13" ht="12.75" hidden="1">
      <c r="J1533" s="5">
        <f t="shared" si="45"/>
        <v>0.0859902150302232</v>
      </c>
      <c r="K1533" s="14">
        <f t="shared" si="44"/>
        <v>0.086</v>
      </c>
      <c r="L1533" s="17">
        <v>14.62</v>
      </c>
      <c r="M1533" s="5"/>
    </row>
    <row r="1534" spans="10:13" ht="12.75" hidden="1">
      <c r="J1534" s="5">
        <f t="shared" si="45"/>
        <v>0.08607327901639195</v>
      </c>
      <c r="K1534" s="14">
        <f t="shared" si="44"/>
        <v>0.0861</v>
      </c>
      <c r="L1534" s="17">
        <v>14.63</v>
      </c>
      <c r="M1534" s="5"/>
    </row>
    <row r="1535" spans="10:13" ht="12.75" hidden="1">
      <c r="J1535" s="5">
        <f t="shared" si="45"/>
        <v>0.08615640501655797</v>
      </c>
      <c r="K1535" s="14">
        <f t="shared" si="44"/>
        <v>0.0862</v>
      </c>
      <c r="L1535" s="17">
        <v>14.64</v>
      </c>
      <c r="M1535" s="5"/>
    </row>
    <row r="1536" spans="10:13" ht="12.75" hidden="1">
      <c r="J1536" s="5">
        <f t="shared" si="45"/>
        <v>0.08623959306880757</v>
      </c>
      <c r="K1536" s="14">
        <f t="shared" si="44"/>
        <v>0.0862</v>
      </c>
      <c r="L1536" s="17">
        <v>14.65</v>
      </c>
      <c r="M1536" s="5"/>
    </row>
    <row r="1537" spans="10:13" ht="12.75" hidden="1">
      <c r="J1537" s="5">
        <f t="shared" si="45"/>
        <v>0.08632284321125261</v>
      </c>
      <c r="K1537" s="14">
        <f t="shared" si="44"/>
        <v>0.0863</v>
      </c>
      <c r="L1537" s="17">
        <v>14.66</v>
      </c>
      <c r="M1537" s="5"/>
    </row>
    <row r="1538" spans="10:13" ht="12.75" hidden="1">
      <c r="J1538" s="5">
        <f t="shared" si="45"/>
        <v>0.08640615548203134</v>
      </c>
      <c r="K1538" s="14">
        <f t="shared" si="44"/>
        <v>0.0864</v>
      </c>
      <c r="L1538" s="17">
        <v>14.67</v>
      </c>
      <c r="M1538" s="5"/>
    </row>
    <row r="1539" spans="10:13" ht="12.75" hidden="1">
      <c r="J1539" s="5">
        <f t="shared" si="45"/>
        <v>0.08648952991930747</v>
      </c>
      <c r="K1539" s="14">
        <f t="shared" si="44"/>
        <v>0.0865</v>
      </c>
      <c r="L1539" s="17">
        <v>14.68</v>
      </c>
      <c r="M1539" s="5"/>
    </row>
    <row r="1540" spans="10:13" ht="12.75" hidden="1">
      <c r="J1540" s="5">
        <f t="shared" si="45"/>
        <v>0.086572966561271</v>
      </c>
      <c r="K1540" s="14">
        <f t="shared" si="44"/>
        <v>0.0866</v>
      </c>
      <c r="L1540" s="17">
        <v>14.69</v>
      </c>
      <c r="M1540" s="5"/>
    </row>
    <row r="1541" spans="10:13" ht="12.75" hidden="1">
      <c r="J1541" s="5">
        <f t="shared" si="45"/>
        <v>0.08665646544613803</v>
      </c>
      <c r="K1541" s="14">
        <f t="shared" si="44"/>
        <v>0.0867</v>
      </c>
      <c r="L1541" s="17">
        <v>14.7</v>
      </c>
      <c r="M1541" s="5"/>
    </row>
    <row r="1542" spans="10:13" ht="12.75" hidden="1">
      <c r="J1542" s="5">
        <f t="shared" si="45"/>
        <v>0.08674002661215019</v>
      </c>
      <c r="K1542" s="14">
        <f t="shared" si="44"/>
        <v>0.0867</v>
      </c>
      <c r="L1542" s="17">
        <v>14.71</v>
      </c>
      <c r="M1542" s="5"/>
    </row>
    <row r="1543" spans="10:13" ht="12.75" hidden="1">
      <c r="J1543" s="5">
        <f t="shared" si="45"/>
        <v>0.08682365009757587</v>
      </c>
      <c r="K1543" s="14">
        <f aca="true" t="shared" si="46" ref="K1543:K1606">ROUND(J1543,4)</f>
        <v>0.0868</v>
      </c>
      <c r="L1543" s="17">
        <v>14.72</v>
      </c>
      <c r="M1543" s="5"/>
    </row>
    <row r="1544" spans="10:13" ht="12.75" hidden="1">
      <c r="J1544" s="5">
        <f t="shared" si="45"/>
        <v>0.08690733594070899</v>
      </c>
      <c r="K1544" s="14">
        <f t="shared" si="46"/>
        <v>0.0869</v>
      </c>
      <c r="L1544" s="17">
        <v>14.73</v>
      </c>
      <c r="M1544" s="5"/>
    </row>
    <row r="1545" spans="10:13" ht="12.75" hidden="1">
      <c r="J1545" s="5">
        <f aca="true" t="shared" si="47" ref="J1545:J1608">TAN(3.14*(20+L1545)/180)-((20+L1545)*3.14/180)</f>
        <v>0.08699108417986956</v>
      </c>
      <c r="K1545" s="14">
        <f t="shared" si="46"/>
        <v>0.087</v>
      </c>
      <c r="L1545" s="17">
        <v>14.74</v>
      </c>
      <c r="M1545" s="5"/>
    </row>
    <row r="1546" spans="10:13" ht="12.75" hidden="1">
      <c r="J1546" s="5">
        <f t="shared" si="47"/>
        <v>0.08707489485340425</v>
      </c>
      <c r="K1546" s="14">
        <f t="shared" si="46"/>
        <v>0.0871</v>
      </c>
      <c r="L1546" s="17">
        <v>14.75</v>
      </c>
      <c r="M1546" s="5"/>
    </row>
    <row r="1547" spans="10:13" ht="12.75" hidden="1">
      <c r="J1547" s="5">
        <f t="shared" si="47"/>
        <v>0.08715876799968536</v>
      </c>
      <c r="K1547" s="14">
        <f t="shared" si="46"/>
        <v>0.0872</v>
      </c>
      <c r="L1547" s="17">
        <v>14.76</v>
      </c>
      <c r="M1547" s="5"/>
    </row>
    <row r="1548" spans="10:13" ht="12.75" hidden="1">
      <c r="J1548" s="5">
        <f t="shared" si="47"/>
        <v>0.08724270365711151</v>
      </c>
      <c r="K1548" s="14">
        <f t="shared" si="46"/>
        <v>0.0872</v>
      </c>
      <c r="L1548" s="17">
        <v>14.77</v>
      </c>
      <c r="M1548" s="5"/>
    </row>
    <row r="1549" spans="10:13" ht="12.75" hidden="1">
      <c r="J1549" s="5">
        <f t="shared" si="47"/>
        <v>0.08732670186410751</v>
      </c>
      <c r="K1549" s="14">
        <f t="shared" si="46"/>
        <v>0.0873</v>
      </c>
      <c r="L1549" s="17">
        <v>14.78</v>
      </c>
      <c r="M1549" s="5"/>
    </row>
    <row r="1550" spans="10:13" ht="12.75" hidden="1">
      <c r="J1550" s="5">
        <f t="shared" si="47"/>
        <v>0.08741076265912462</v>
      </c>
      <c r="K1550" s="14">
        <f t="shared" si="46"/>
        <v>0.0874</v>
      </c>
      <c r="L1550" s="17">
        <v>14.79</v>
      </c>
      <c r="M1550" s="5"/>
    </row>
    <row r="1551" spans="10:13" ht="12.75" hidden="1">
      <c r="J1551" s="5">
        <f t="shared" si="47"/>
        <v>0.08749488608063982</v>
      </c>
      <c r="K1551" s="14">
        <f t="shared" si="46"/>
        <v>0.0875</v>
      </c>
      <c r="L1551" s="17">
        <v>14.8</v>
      </c>
      <c r="M1551" s="5"/>
    </row>
    <row r="1552" spans="10:13" ht="12.75" hidden="1">
      <c r="J1552" s="5">
        <f t="shared" si="47"/>
        <v>0.08757907216715699</v>
      </c>
      <c r="K1552" s="14">
        <f t="shared" si="46"/>
        <v>0.0876</v>
      </c>
      <c r="L1552" s="17">
        <v>14.81</v>
      </c>
      <c r="M1552" s="5"/>
    </row>
    <row r="1553" spans="10:13" ht="12.75" hidden="1">
      <c r="J1553" s="5">
        <f t="shared" si="47"/>
        <v>0.08766332095720586</v>
      </c>
      <c r="K1553" s="14">
        <f t="shared" si="46"/>
        <v>0.0877</v>
      </c>
      <c r="L1553" s="17">
        <v>14.82</v>
      </c>
      <c r="M1553" s="5"/>
    </row>
    <row r="1554" spans="10:13" ht="12.75" hidden="1">
      <c r="J1554" s="5">
        <f t="shared" si="47"/>
        <v>0.0877476324893427</v>
      </c>
      <c r="K1554" s="14">
        <f t="shared" si="46"/>
        <v>0.0877</v>
      </c>
      <c r="L1554" s="17">
        <v>14.83</v>
      </c>
      <c r="M1554" s="5"/>
    </row>
    <row r="1555" spans="10:13" ht="12.75" hidden="1">
      <c r="J1555" s="5">
        <f t="shared" si="47"/>
        <v>0.08783200680214998</v>
      </c>
      <c r="K1555" s="14">
        <f t="shared" si="46"/>
        <v>0.0878</v>
      </c>
      <c r="L1555" s="17">
        <v>14.84</v>
      </c>
      <c r="M1555" s="5"/>
    </row>
    <row r="1556" spans="10:13" ht="12.75" hidden="1">
      <c r="J1556" s="5">
        <f t="shared" si="47"/>
        <v>0.08791644393423659</v>
      </c>
      <c r="K1556" s="14">
        <f t="shared" si="46"/>
        <v>0.0879</v>
      </c>
      <c r="L1556" s="17">
        <v>14.85</v>
      </c>
      <c r="M1556" s="5"/>
    </row>
    <row r="1557" spans="10:13" ht="12.75" hidden="1">
      <c r="J1557" s="5">
        <f t="shared" si="47"/>
        <v>0.08800094392423785</v>
      </c>
      <c r="K1557" s="14">
        <f t="shared" si="46"/>
        <v>0.088</v>
      </c>
      <c r="L1557" s="17">
        <v>14.86</v>
      </c>
      <c r="M1557" s="5"/>
    </row>
    <row r="1558" spans="10:13" ht="12.75" hidden="1">
      <c r="J1558" s="5">
        <f t="shared" si="47"/>
        <v>0.0880855068108155</v>
      </c>
      <c r="K1558" s="14">
        <f t="shared" si="46"/>
        <v>0.0881</v>
      </c>
      <c r="L1558" s="17">
        <v>14.87</v>
      </c>
      <c r="M1558" s="5"/>
    </row>
    <row r="1559" spans="10:13" ht="12.75" hidden="1">
      <c r="J1559" s="5">
        <f t="shared" si="47"/>
        <v>0.08817013263265783</v>
      </c>
      <c r="K1559" s="14">
        <f t="shared" si="46"/>
        <v>0.0882</v>
      </c>
      <c r="L1559" s="17">
        <v>14.88</v>
      </c>
      <c r="M1559" s="5"/>
    </row>
    <row r="1560" spans="10:13" ht="12.75" hidden="1">
      <c r="J1560" s="5">
        <f t="shared" si="47"/>
        <v>0.08825482142847907</v>
      </c>
      <c r="K1560" s="14">
        <f t="shared" si="46"/>
        <v>0.0883</v>
      </c>
      <c r="L1560" s="17">
        <v>14.89</v>
      </c>
      <c r="M1560" s="5"/>
    </row>
    <row r="1561" spans="10:13" ht="12.75" hidden="1">
      <c r="J1561" s="5">
        <f t="shared" si="47"/>
        <v>0.08833957323702069</v>
      </c>
      <c r="K1561" s="14">
        <f t="shared" si="46"/>
        <v>0.0883</v>
      </c>
      <c r="L1561" s="17">
        <v>14.9</v>
      </c>
      <c r="M1561" s="5"/>
    </row>
    <row r="1562" spans="10:13" ht="12.75" hidden="1">
      <c r="J1562" s="5">
        <f t="shared" si="47"/>
        <v>0.08842438809705011</v>
      </c>
      <c r="K1562" s="14">
        <f t="shared" si="46"/>
        <v>0.0884</v>
      </c>
      <c r="L1562" s="17">
        <v>14.91</v>
      </c>
      <c r="M1562" s="5"/>
    </row>
    <row r="1563" spans="10:13" ht="12.75" hidden="1">
      <c r="J1563" s="5">
        <f t="shared" si="47"/>
        <v>0.08850926604736176</v>
      </c>
      <c r="K1563" s="14">
        <f t="shared" si="46"/>
        <v>0.0885</v>
      </c>
      <c r="L1563" s="17">
        <v>14.92</v>
      </c>
      <c r="M1563" s="5"/>
    </row>
    <row r="1564" spans="10:13" ht="12.75" hidden="1">
      <c r="J1564" s="5">
        <f t="shared" si="47"/>
        <v>0.08859420712677613</v>
      </c>
      <c r="K1564" s="14">
        <f t="shared" si="46"/>
        <v>0.0886</v>
      </c>
      <c r="L1564" s="17">
        <v>14.93</v>
      </c>
      <c r="M1564" s="5"/>
    </row>
    <row r="1565" spans="10:13" ht="12.75" hidden="1">
      <c r="J1565" s="5">
        <f t="shared" si="47"/>
        <v>0.08867921137414059</v>
      </c>
      <c r="K1565" s="14">
        <f t="shared" si="46"/>
        <v>0.0887</v>
      </c>
      <c r="L1565" s="17">
        <v>14.94</v>
      </c>
      <c r="M1565" s="5"/>
    </row>
    <row r="1566" spans="10:13" ht="12.75" hidden="1">
      <c r="J1566" s="5">
        <f t="shared" si="47"/>
        <v>0.08876427882832916</v>
      </c>
      <c r="K1566" s="14">
        <f t="shared" si="46"/>
        <v>0.0888</v>
      </c>
      <c r="L1566" s="17">
        <v>14.95</v>
      </c>
      <c r="M1566" s="5"/>
    </row>
    <row r="1567" spans="10:13" ht="12.75" hidden="1">
      <c r="J1567" s="5">
        <f t="shared" si="47"/>
        <v>0.08884940952824238</v>
      </c>
      <c r="K1567" s="14">
        <f t="shared" si="46"/>
        <v>0.0888</v>
      </c>
      <c r="L1567" s="17">
        <v>14.96</v>
      </c>
      <c r="M1567" s="5"/>
    </row>
    <row r="1568" spans="10:13" ht="12.75" hidden="1">
      <c r="J1568" s="5">
        <f t="shared" si="47"/>
        <v>0.08893460351280735</v>
      </c>
      <c r="K1568" s="14">
        <f t="shared" si="46"/>
        <v>0.0889</v>
      </c>
      <c r="L1568" s="17">
        <v>14.97</v>
      </c>
      <c r="M1568" s="5"/>
    </row>
    <row r="1569" spans="10:13" ht="12.75" hidden="1">
      <c r="J1569" s="5">
        <f t="shared" si="47"/>
        <v>0.08901986082097824</v>
      </c>
      <c r="K1569" s="14">
        <f t="shared" si="46"/>
        <v>0.089</v>
      </c>
      <c r="L1569" s="17">
        <v>14.98</v>
      </c>
      <c r="M1569" s="5"/>
    </row>
    <row r="1570" spans="10:13" ht="12.75" hidden="1">
      <c r="J1570" s="5">
        <f t="shared" si="47"/>
        <v>0.08910518149173552</v>
      </c>
      <c r="K1570" s="14">
        <f t="shared" si="46"/>
        <v>0.0891</v>
      </c>
      <c r="L1570" s="17">
        <v>14.99</v>
      </c>
      <c r="M1570" s="5"/>
    </row>
    <row r="1571" spans="10:13" ht="12.75" hidden="1">
      <c r="J1571" s="5">
        <f t="shared" si="47"/>
        <v>0.08919056556408667</v>
      </c>
      <c r="K1571" s="14">
        <f t="shared" si="46"/>
        <v>0.0892</v>
      </c>
      <c r="L1571" s="17">
        <v>15</v>
      </c>
      <c r="M1571" s="5"/>
    </row>
    <row r="1572" spans="10:13" ht="12.75" hidden="1">
      <c r="J1572" s="5">
        <f t="shared" si="47"/>
        <v>0.08927601307706567</v>
      </c>
      <c r="K1572" s="14">
        <f t="shared" si="46"/>
        <v>0.0893</v>
      </c>
      <c r="L1572" s="17">
        <v>15.01</v>
      </c>
      <c r="M1572" s="5"/>
    </row>
    <row r="1573" spans="10:13" ht="12.75" hidden="1">
      <c r="J1573" s="5">
        <f t="shared" si="47"/>
        <v>0.08936152406973363</v>
      </c>
      <c r="K1573" s="14">
        <f t="shared" si="46"/>
        <v>0.0894</v>
      </c>
      <c r="L1573" s="17">
        <v>15.02</v>
      </c>
      <c r="M1573" s="5"/>
    </row>
    <row r="1574" spans="10:13" ht="12.75" hidden="1">
      <c r="J1574" s="5">
        <f t="shared" si="47"/>
        <v>0.08944709858117827</v>
      </c>
      <c r="K1574" s="14">
        <f t="shared" si="46"/>
        <v>0.0894</v>
      </c>
      <c r="L1574" s="17">
        <v>15.03</v>
      </c>
      <c r="M1574" s="5"/>
    </row>
    <row r="1575" spans="10:13" ht="12.75" hidden="1">
      <c r="J1575" s="5">
        <f t="shared" si="47"/>
        <v>0.08953273665051409</v>
      </c>
      <c r="K1575" s="14">
        <f t="shared" si="46"/>
        <v>0.0895</v>
      </c>
      <c r="L1575" s="17">
        <v>15.04</v>
      </c>
      <c r="M1575" s="5"/>
    </row>
    <row r="1576" spans="10:13" ht="12.75" hidden="1">
      <c r="J1576" s="5">
        <f t="shared" si="47"/>
        <v>0.08961843831688254</v>
      </c>
      <c r="K1576" s="14">
        <f t="shared" si="46"/>
        <v>0.0896</v>
      </c>
      <c r="L1576" s="17">
        <v>15.05</v>
      </c>
      <c r="M1576" s="5"/>
    </row>
    <row r="1577" spans="10:13" ht="12.75" hidden="1">
      <c r="J1577" s="5">
        <f t="shared" si="47"/>
        <v>0.08970420361945197</v>
      </c>
      <c r="K1577" s="14">
        <f t="shared" si="46"/>
        <v>0.0897</v>
      </c>
      <c r="L1577" s="17">
        <v>15.06</v>
      </c>
      <c r="M1577" s="5"/>
    </row>
    <row r="1578" spans="10:13" ht="12.75" hidden="1">
      <c r="J1578" s="5">
        <f t="shared" si="47"/>
        <v>0.08979003259741769</v>
      </c>
      <c r="K1578" s="14">
        <f t="shared" si="46"/>
        <v>0.0898</v>
      </c>
      <c r="L1578" s="17">
        <v>15.07</v>
      </c>
      <c r="M1578" s="5"/>
    </row>
    <row r="1579" spans="10:13" ht="12.75" hidden="1">
      <c r="J1579" s="5">
        <f t="shared" si="47"/>
        <v>0.08987592529000177</v>
      </c>
      <c r="K1579" s="14">
        <f t="shared" si="46"/>
        <v>0.0899</v>
      </c>
      <c r="L1579" s="17">
        <v>15.08</v>
      </c>
      <c r="M1579" s="5"/>
    </row>
    <row r="1580" spans="10:13" ht="12.75" hidden="1">
      <c r="J1580" s="5">
        <f t="shared" si="47"/>
        <v>0.08996188173645359</v>
      </c>
      <c r="K1580" s="14">
        <f t="shared" si="46"/>
        <v>0.09</v>
      </c>
      <c r="L1580" s="17">
        <v>15.09</v>
      </c>
      <c r="M1580" s="5"/>
    </row>
    <row r="1581" spans="10:13" ht="12.75" hidden="1">
      <c r="J1581" s="5">
        <f t="shared" si="47"/>
        <v>0.09004790197604884</v>
      </c>
      <c r="K1581" s="14">
        <f t="shared" si="46"/>
        <v>0.09</v>
      </c>
      <c r="L1581" s="17">
        <v>15.1</v>
      </c>
      <c r="M1581" s="5"/>
    </row>
    <row r="1582" spans="10:13" ht="12.75" hidden="1">
      <c r="J1582" s="5">
        <f t="shared" si="47"/>
        <v>0.09013398604809097</v>
      </c>
      <c r="K1582" s="14">
        <f t="shared" si="46"/>
        <v>0.0901</v>
      </c>
      <c r="L1582" s="17">
        <v>15.11</v>
      </c>
      <c r="M1582" s="5"/>
    </row>
    <row r="1583" spans="10:13" ht="12.75" hidden="1">
      <c r="J1583" s="5">
        <f t="shared" si="47"/>
        <v>0.0902201339919102</v>
      </c>
      <c r="K1583" s="14">
        <f t="shared" si="46"/>
        <v>0.0902</v>
      </c>
      <c r="L1583" s="17">
        <v>15.12</v>
      </c>
      <c r="M1583" s="5"/>
    </row>
    <row r="1584" spans="10:13" ht="12.75" hidden="1">
      <c r="J1584" s="5">
        <f t="shared" si="47"/>
        <v>0.0903063458468637</v>
      </c>
      <c r="K1584" s="14">
        <f t="shared" si="46"/>
        <v>0.0903</v>
      </c>
      <c r="L1584" s="17">
        <v>15.13</v>
      </c>
      <c r="M1584" s="5"/>
    </row>
    <row r="1585" spans="10:13" ht="12.75" hidden="1">
      <c r="J1585" s="5">
        <f t="shared" si="47"/>
        <v>0.09039262165233575</v>
      </c>
      <c r="K1585" s="14">
        <f t="shared" si="46"/>
        <v>0.0904</v>
      </c>
      <c r="L1585" s="17">
        <v>15.14</v>
      </c>
      <c r="M1585" s="5"/>
    </row>
    <row r="1586" spans="10:13" ht="12.75" hidden="1">
      <c r="J1586" s="5">
        <f t="shared" si="47"/>
        <v>0.09047896144773793</v>
      </c>
      <c r="K1586" s="14">
        <f t="shared" si="46"/>
        <v>0.0905</v>
      </c>
      <c r="L1586" s="17">
        <v>15.15</v>
      </c>
      <c r="M1586" s="5"/>
    </row>
    <row r="1587" spans="10:13" ht="12.75" hidden="1">
      <c r="J1587" s="5">
        <f t="shared" si="47"/>
        <v>0.09056536527250869</v>
      </c>
      <c r="K1587" s="14">
        <f t="shared" si="46"/>
        <v>0.0906</v>
      </c>
      <c r="L1587" s="17">
        <v>15.16</v>
      </c>
      <c r="M1587" s="5"/>
    </row>
    <row r="1588" spans="10:13" ht="12.75" hidden="1">
      <c r="J1588" s="5">
        <f t="shared" si="47"/>
        <v>0.09065183316611392</v>
      </c>
      <c r="K1588" s="14">
        <f t="shared" si="46"/>
        <v>0.0907</v>
      </c>
      <c r="L1588" s="17">
        <v>15.17</v>
      </c>
      <c r="M1588" s="5"/>
    </row>
    <row r="1589" spans="10:13" ht="12.75" hidden="1">
      <c r="J1589" s="5">
        <f t="shared" si="47"/>
        <v>0.09073836516804634</v>
      </c>
      <c r="K1589" s="14">
        <f t="shared" si="46"/>
        <v>0.0907</v>
      </c>
      <c r="L1589" s="17">
        <v>15.18</v>
      </c>
      <c r="M1589" s="5"/>
    </row>
    <row r="1590" spans="10:13" ht="12.75" hidden="1">
      <c r="J1590" s="5">
        <f t="shared" si="47"/>
        <v>0.09082496131782636</v>
      </c>
      <c r="K1590" s="14">
        <f t="shared" si="46"/>
        <v>0.0908</v>
      </c>
      <c r="L1590" s="17">
        <v>15.19</v>
      </c>
      <c r="M1590" s="5"/>
    </row>
    <row r="1591" spans="10:13" ht="12.75" hidden="1">
      <c r="J1591" s="5">
        <f t="shared" si="47"/>
        <v>0.09091162165500133</v>
      </c>
      <c r="K1591" s="14">
        <f t="shared" si="46"/>
        <v>0.0909</v>
      </c>
      <c r="L1591" s="17">
        <v>15.2</v>
      </c>
      <c r="M1591" s="5"/>
    </row>
    <row r="1592" spans="10:13" ht="12.75" hidden="1">
      <c r="J1592" s="5">
        <f t="shared" si="47"/>
        <v>0.09099834621914582</v>
      </c>
      <c r="K1592" s="14">
        <f t="shared" si="46"/>
        <v>0.091</v>
      </c>
      <c r="L1592" s="17">
        <v>15.21</v>
      </c>
      <c r="M1592" s="5"/>
    </row>
    <row r="1593" spans="10:13" ht="12.75" hidden="1">
      <c r="J1593" s="5">
        <f t="shared" si="47"/>
        <v>0.09108513504986171</v>
      </c>
      <c r="K1593" s="14">
        <f t="shared" si="46"/>
        <v>0.0911</v>
      </c>
      <c r="L1593" s="17">
        <v>15.22</v>
      </c>
      <c r="M1593" s="5"/>
    </row>
    <row r="1594" spans="10:13" ht="12.75" hidden="1">
      <c r="J1594" s="5">
        <f t="shared" si="47"/>
        <v>0.09117198818677863</v>
      </c>
      <c r="K1594" s="14">
        <f t="shared" si="46"/>
        <v>0.0912</v>
      </c>
      <c r="L1594" s="17">
        <v>15.23</v>
      </c>
      <c r="M1594" s="5"/>
    </row>
    <row r="1595" spans="10:13" ht="12.75" hidden="1">
      <c r="J1595" s="5">
        <f t="shared" si="47"/>
        <v>0.09125890566955275</v>
      </c>
      <c r="K1595" s="14">
        <f t="shared" si="46"/>
        <v>0.0913</v>
      </c>
      <c r="L1595" s="17">
        <v>15.24</v>
      </c>
      <c r="M1595" s="5"/>
    </row>
    <row r="1596" spans="10:13" ht="12.75" hidden="1">
      <c r="J1596" s="5">
        <f t="shared" si="47"/>
        <v>0.09134588753786832</v>
      </c>
      <c r="K1596" s="14">
        <f t="shared" si="46"/>
        <v>0.0913</v>
      </c>
      <c r="L1596" s="17">
        <v>15.25</v>
      </c>
      <c r="M1596" s="5"/>
    </row>
    <row r="1597" spans="10:13" ht="12.75" hidden="1">
      <c r="J1597" s="5">
        <f t="shared" si="47"/>
        <v>0.09143293383143669</v>
      </c>
      <c r="K1597" s="14">
        <f t="shared" si="46"/>
        <v>0.0914</v>
      </c>
      <c r="L1597" s="17">
        <v>15.26</v>
      </c>
      <c r="M1597" s="5"/>
    </row>
    <row r="1598" spans="10:13" ht="12.75" hidden="1">
      <c r="J1598" s="5">
        <f t="shared" si="47"/>
        <v>0.09152004458999663</v>
      </c>
      <c r="K1598" s="14">
        <f t="shared" si="46"/>
        <v>0.0915</v>
      </c>
      <c r="L1598" s="17">
        <v>15.27</v>
      </c>
      <c r="M1598" s="5"/>
    </row>
    <row r="1599" spans="10:13" ht="12.75" hidden="1">
      <c r="J1599" s="5">
        <f t="shared" si="47"/>
        <v>0.09160721985331444</v>
      </c>
      <c r="K1599" s="14">
        <f t="shared" si="46"/>
        <v>0.0916</v>
      </c>
      <c r="L1599" s="17">
        <v>15.28</v>
      </c>
      <c r="M1599" s="5"/>
    </row>
    <row r="1600" spans="10:13" ht="12.75" hidden="1">
      <c r="J1600" s="5">
        <f t="shared" si="47"/>
        <v>0.09169445966118372</v>
      </c>
      <c r="K1600" s="14">
        <f t="shared" si="46"/>
        <v>0.0917</v>
      </c>
      <c r="L1600" s="17">
        <v>15.29</v>
      </c>
      <c r="M1600" s="5"/>
    </row>
    <row r="1601" spans="10:13" ht="12.75" hidden="1">
      <c r="J1601" s="5">
        <f t="shared" si="47"/>
        <v>0.09178176405342575</v>
      </c>
      <c r="K1601" s="14">
        <f t="shared" si="46"/>
        <v>0.0918</v>
      </c>
      <c r="L1601" s="17">
        <v>15.3</v>
      </c>
      <c r="M1601" s="5"/>
    </row>
    <row r="1602" spans="10:13" ht="12.75" hidden="1">
      <c r="J1602" s="5">
        <f t="shared" si="47"/>
        <v>0.09186913306988931</v>
      </c>
      <c r="K1602" s="14">
        <f t="shared" si="46"/>
        <v>0.0919</v>
      </c>
      <c r="L1602" s="17">
        <v>15.31</v>
      </c>
      <c r="M1602" s="5"/>
    </row>
    <row r="1603" spans="10:13" ht="12.75" hidden="1">
      <c r="J1603" s="5">
        <f t="shared" si="47"/>
        <v>0.0919565667504505</v>
      </c>
      <c r="K1603" s="14">
        <f t="shared" si="46"/>
        <v>0.092</v>
      </c>
      <c r="L1603" s="17">
        <v>15.32</v>
      </c>
      <c r="M1603" s="5"/>
    </row>
    <row r="1604" spans="10:13" ht="12.75" hidden="1">
      <c r="J1604" s="5">
        <f t="shared" si="47"/>
        <v>0.0920440651350134</v>
      </c>
      <c r="K1604" s="14">
        <f t="shared" si="46"/>
        <v>0.092</v>
      </c>
      <c r="L1604" s="17">
        <v>15.33</v>
      </c>
      <c r="M1604" s="5"/>
    </row>
    <row r="1605" spans="10:13" ht="12.75" hidden="1">
      <c r="J1605" s="5">
        <f t="shared" si="47"/>
        <v>0.09213162826350929</v>
      </c>
      <c r="K1605" s="14">
        <f t="shared" si="46"/>
        <v>0.0921</v>
      </c>
      <c r="L1605" s="17">
        <v>15.34</v>
      </c>
      <c r="M1605" s="5"/>
    </row>
    <row r="1606" spans="10:13" ht="12.75" hidden="1">
      <c r="J1606" s="5">
        <f t="shared" si="47"/>
        <v>0.09221925617589732</v>
      </c>
      <c r="K1606" s="14">
        <f t="shared" si="46"/>
        <v>0.0922</v>
      </c>
      <c r="L1606" s="17">
        <v>15.35</v>
      </c>
      <c r="M1606" s="5"/>
    </row>
    <row r="1607" spans="10:13" ht="12.75" hidden="1">
      <c r="J1607" s="5">
        <f t="shared" si="47"/>
        <v>0.09230694891216418</v>
      </c>
      <c r="K1607" s="14">
        <f aca="true" t="shared" si="48" ref="K1607:K1621">ROUND(J1607,4)</f>
        <v>0.0923</v>
      </c>
      <c r="L1607" s="17">
        <v>15.36</v>
      </c>
      <c r="M1607" s="5"/>
    </row>
    <row r="1608" spans="10:13" ht="12.75" hidden="1">
      <c r="J1608" s="5">
        <f t="shared" si="47"/>
        <v>0.09239470651232429</v>
      </c>
      <c r="K1608" s="14">
        <f t="shared" si="48"/>
        <v>0.0924</v>
      </c>
      <c r="L1608" s="17">
        <v>15.37</v>
      </c>
      <c r="M1608" s="5"/>
    </row>
    <row r="1609" spans="10:13" ht="12.75" hidden="1">
      <c r="J1609" s="5">
        <f aca="true" t="shared" si="49" ref="J1609:J1621">TAN(3.14*(20+L1609)/180)-((20+L1609)*3.14/180)</f>
        <v>0.09248252901641985</v>
      </c>
      <c r="K1609" s="14">
        <f t="shared" si="48"/>
        <v>0.0925</v>
      </c>
      <c r="L1609" s="17">
        <v>15.38</v>
      </c>
      <c r="M1609" s="5"/>
    </row>
    <row r="1610" spans="10:13" ht="12.75" hidden="1">
      <c r="J1610" s="5">
        <f t="shared" si="49"/>
        <v>0.09257041646452047</v>
      </c>
      <c r="K1610" s="14">
        <f t="shared" si="48"/>
        <v>0.0926</v>
      </c>
      <c r="L1610" s="17">
        <v>15.39</v>
      </c>
      <c r="M1610" s="5"/>
    </row>
    <row r="1611" spans="10:13" ht="12.75" hidden="1">
      <c r="J1611" s="5">
        <f t="shared" si="49"/>
        <v>0.09265836889672385</v>
      </c>
      <c r="K1611" s="14">
        <f t="shared" si="48"/>
        <v>0.0927</v>
      </c>
      <c r="L1611" s="17">
        <v>15.4</v>
      </c>
      <c r="M1611" s="5"/>
    </row>
    <row r="1612" spans="10:13" ht="12.75" hidden="1">
      <c r="J1612" s="5">
        <f t="shared" si="49"/>
        <v>0.09274638635315546</v>
      </c>
      <c r="K1612" s="14">
        <f t="shared" si="48"/>
        <v>0.0927</v>
      </c>
      <c r="L1612" s="17">
        <v>15.41</v>
      </c>
      <c r="M1612" s="5"/>
    </row>
    <row r="1613" spans="10:13" ht="12.75" hidden="1">
      <c r="J1613" s="5">
        <f t="shared" si="49"/>
        <v>0.0928344688739684</v>
      </c>
      <c r="K1613" s="14">
        <f t="shared" si="48"/>
        <v>0.0928</v>
      </c>
      <c r="L1613" s="17">
        <v>15.42</v>
      </c>
      <c r="M1613" s="5"/>
    </row>
    <row r="1614" spans="10:13" ht="12.75" hidden="1">
      <c r="J1614" s="5">
        <f t="shared" si="49"/>
        <v>0.09292261649934364</v>
      </c>
      <c r="K1614" s="14">
        <f t="shared" si="48"/>
        <v>0.0929</v>
      </c>
      <c r="L1614" s="17">
        <v>15.43</v>
      </c>
      <c r="M1614" s="5"/>
    </row>
    <row r="1615" spans="10:13" ht="12.75" hidden="1">
      <c r="J1615" s="5">
        <f t="shared" si="49"/>
        <v>0.09301082926949</v>
      </c>
      <c r="K1615" s="14">
        <f t="shared" si="48"/>
        <v>0.093</v>
      </c>
      <c r="L1615" s="17">
        <v>15.44</v>
      </c>
      <c r="M1615" s="5"/>
    </row>
    <row r="1616" spans="10:13" ht="12.75" hidden="1">
      <c r="J1616" s="5">
        <f t="shared" si="49"/>
        <v>0.09309910722464443</v>
      </c>
      <c r="K1616" s="14">
        <f t="shared" si="48"/>
        <v>0.0931</v>
      </c>
      <c r="L1616" s="17">
        <v>15.45</v>
      </c>
      <c r="M1616" s="5"/>
    </row>
    <row r="1617" spans="10:13" ht="12.75" hidden="1">
      <c r="J1617" s="5">
        <f t="shared" si="49"/>
        <v>0.09318745040507137</v>
      </c>
      <c r="K1617" s="14">
        <f t="shared" si="48"/>
        <v>0.0932</v>
      </c>
      <c r="L1617" s="17">
        <v>15.46</v>
      </c>
      <c r="M1617" s="5"/>
    </row>
    <row r="1618" spans="10:13" ht="12.75" hidden="1">
      <c r="J1618" s="5">
        <f t="shared" si="49"/>
        <v>0.09327585885106349</v>
      </c>
      <c r="K1618" s="14">
        <f t="shared" si="48"/>
        <v>0.0933</v>
      </c>
      <c r="L1618" s="17">
        <v>15.47</v>
      </c>
      <c r="M1618" s="5"/>
    </row>
    <row r="1619" spans="10:13" ht="12.75" hidden="1">
      <c r="J1619" s="5">
        <f t="shared" si="49"/>
        <v>0.09336433260294141</v>
      </c>
      <c r="K1619" s="14">
        <f t="shared" si="48"/>
        <v>0.0934</v>
      </c>
      <c r="L1619" s="17">
        <v>15.48</v>
      </c>
      <c r="M1619" s="5"/>
    </row>
    <row r="1620" spans="10:13" ht="12.75" hidden="1">
      <c r="J1620" s="5">
        <f t="shared" si="49"/>
        <v>0.09345287170105365</v>
      </c>
      <c r="K1620" s="14">
        <f t="shared" si="48"/>
        <v>0.0935</v>
      </c>
      <c r="L1620" s="17">
        <v>15.49</v>
      </c>
      <c r="M1620" s="5"/>
    </row>
    <row r="1621" spans="10:13" ht="12.75" hidden="1">
      <c r="J1621" s="5">
        <f t="shared" si="49"/>
        <v>0.09354147618577668</v>
      </c>
      <c r="K1621" s="14">
        <f t="shared" si="48"/>
        <v>0.0935</v>
      </c>
      <c r="L1621" s="17">
        <v>15.5</v>
      </c>
      <c r="M1621" s="5"/>
    </row>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hidden="1"/>
    <row r="6369" ht="12.75" hidden="1"/>
    <row r="6370" ht="12.75" hidden="1"/>
    <row r="6371" ht="12.75" hidden="1"/>
    <row r="6372" ht="12.75" hidden="1"/>
    <row r="6373" ht="12.75" hidden="1"/>
    <row r="6374" ht="12.75" hidden="1"/>
    <row r="6375" ht="12.75" hidden="1"/>
    <row r="6376" ht="12.75" hidden="1"/>
    <row r="6377" ht="12.75" hidden="1"/>
    <row r="6378" ht="12.75" hidden="1"/>
    <row r="6379" ht="12.75" hidden="1"/>
    <row r="6380" ht="12.75" hidden="1"/>
    <row r="6381" ht="12.75" hidden="1"/>
    <row r="6382" ht="12.75" hidden="1"/>
    <row r="6383" ht="12.75" hidden="1"/>
    <row r="6384" ht="12.75" hidden="1"/>
    <row r="6385" ht="12.75" hidden="1"/>
    <row r="6386" ht="12.75" hidden="1"/>
    <row r="6387" ht="12.75" hidden="1"/>
    <row r="6388" ht="12.75" hidden="1"/>
    <row r="6389" ht="12.75" hidden="1"/>
    <row r="6390" ht="12.75" hidden="1"/>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ht="12.75" hidden="1"/>
    <row r="6508" ht="12.75" hidden="1"/>
    <row r="6509" ht="12.75" hidden="1"/>
    <row r="6510" ht="12.75" hidden="1"/>
    <row r="6511" ht="12.75" hidden="1"/>
    <row r="6512" ht="12.75" hidden="1"/>
    <row r="6513" ht="12.75" hidden="1"/>
    <row r="6514" ht="12.75" hidden="1"/>
    <row r="6515" ht="12.75" hidden="1"/>
    <row r="6516" ht="12.75" hidden="1"/>
    <row r="6517" ht="12.75" hidden="1"/>
    <row r="6518" ht="12.75" hidden="1"/>
    <row r="6519" ht="12.75" hidden="1"/>
    <row r="6520" ht="12.75" hidden="1"/>
    <row r="6521" ht="12.75" hidden="1"/>
    <row r="6522" ht="12.75" hidden="1"/>
    <row r="6523" ht="12.75" hidden="1"/>
    <row r="6524" ht="12.75" hidden="1"/>
    <row r="6525" ht="12.75" hidden="1"/>
    <row r="6526" ht="12.75" hidden="1"/>
    <row r="6527" ht="12.75" hidden="1"/>
    <row r="6528" ht="12.75" hidden="1"/>
    <row r="6529" ht="12.75" hidden="1"/>
    <row r="6530" ht="12.75" hidden="1"/>
    <row r="6531" ht="12.75" hidden="1"/>
    <row r="6532" ht="12.75" hidden="1"/>
    <row r="6533" ht="12.75" hidden="1"/>
    <row r="6534" ht="12.75" hidden="1"/>
    <row r="6535" ht="12.75" hidden="1"/>
    <row r="6536" ht="12.75" hidden="1"/>
    <row r="6537" ht="12.75" hidden="1"/>
    <row r="6538" ht="12.75" hidden="1"/>
    <row r="6539" ht="12.75" hidden="1"/>
    <row r="6540" ht="12.75" hidden="1"/>
    <row r="6541" ht="12.75" hidden="1"/>
    <row r="6542" ht="12.75" hidden="1"/>
    <row r="6543" ht="12.75" hidden="1"/>
    <row r="6544" ht="12.75" hidden="1"/>
    <row r="6545" ht="12.75" hidden="1"/>
    <row r="6546" ht="12.75" hidden="1"/>
    <row r="6547" ht="12.75" hidden="1"/>
    <row r="6548" ht="12.75" hidden="1"/>
    <row r="6549" ht="12.75" hidden="1"/>
    <row r="6550" ht="12.75" hidden="1"/>
    <row r="6551" ht="12.75" hidden="1"/>
    <row r="6552" ht="12.75" hidden="1"/>
    <row r="6553" ht="12.75" hidden="1"/>
    <row r="6554" ht="12.75" hidden="1"/>
    <row r="6555" ht="12.75" hidden="1"/>
    <row r="6556" ht="12.75" hidden="1"/>
    <row r="6557" ht="12.75" hidden="1"/>
    <row r="6558" ht="12.75" hidden="1"/>
    <row r="6559" ht="12.75" hidden="1"/>
    <row r="6560" ht="12.75" hidden="1"/>
    <row r="6561" ht="12.75" hidden="1"/>
    <row r="6562" ht="12.75" hidden="1"/>
    <row r="6563" ht="12.75" hidden="1"/>
    <row r="6564" ht="12.75" hidden="1"/>
    <row r="6565" ht="12.75" hidden="1"/>
    <row r="6566" ht="12.75" hidden="1"/>
    <row r="6567" ht="12.75" hidden="1"/>
    <row r="6568" ht="12.75" hidden="1"/>
    <row r="6569" ht="12.75" hidden="1"/>
    <row r="6570" ht="12.75" hidden="1"/>
    <row r="6571" ht="12.75" hidden="1"/>
    <row r="6572" ht="12.75" hidden="1"/>
    <row r="6573" ht="12.75" hidden="1"/>
    <row r="6574" ht="12.75" hidden="1"/>
    <row r="6575" ht="12.75" hidden="1"/>
    <row r="6576" ht="12.75" hidden="1"/>
    <row r="6577" ht="12.75" hidden="1"/>
    <row r="6578" ht="12.75" hidden="1"/>
    <row r="6579" ht="12.75" hidden="1"/>
    <row r="6580" ht="12.75" hidden="1"/>
    <row r="6581" ht="12.75" hidden="1"/>
    <row r="6582" ht="12.75" hidden="1"/>
    <row r="6583" ht="12.75" hidden="1"/>
    <row r="6584" ht="12.75" hidden="1"/>
    <row r="6585" ht="12.75" hidden="1"/>
    <row r="6586" ht="12.75" hidden="1"/>
    <row r="6587" ht="12.75" hidden="1"/>
    <row r="6588" ht="12.75" hidden="1"/>
    <row r="6589" ht="12.75" hidden="1"/>
    <row r="6590" ht="12.75" hidden="1"/>
    <row r="6591" ht="12.75" hidden="1"/>
    <row r="6592" ht="12.75" hidden="1"/>
    <row r="6593" ht="12.75" hidden="1"/>
    <row r="6594" ht="12.75" hidden="1"/>
    <row r="6595" ht="12.75" hidden="1"/>
    <row r="6596" ht="12.75" hidden="1"/>
    <row r="6597" ht="12.75" hidden="1"/>
    <row r="6598" ht="12.75" hidden="1"/>
    <row r="6599" ht="12.75" hidden="1"/>
    <row r="6600" ht="12.75" hidden="1"/>
    <row r="6601" ht="12.75" hidden="1"/>
    <row r="6602" ht="12.75" hidden="1"/>
    <row r="6603" ht="12.75" hidden="1"/>
    <row r="6604" ht="12.75" hidden="1"/>
    <row r="6605" ht="12.75" hidden="1"/>
    <row r="6606" ht="12.75" hidden="1"/>
    <row r="6607" ht="12.75" hidden="1"/>
    <row r="6608" ht="12.75" hidden="1"/>
    <row r="6609" ht="12.75" hidden="1"/>
    <row r="6610" ht="12.75" hidden="1"/>
    <row r="6611" ht="12.75" hidden="1"/>
    <row r="6612" ht="12.75" hidden="1"/>
    <row r="6613" ht="12.75" hidden="1"/>
    <row r="6614" ht="12.75" hidden="1"/>
    <row r="6615" ht="12.75" hidden="1"/>
    <row r="6616" ht="12.75" hidden="1"/>
    <row r="6617" ht="12.75" hidden="1"/>
    <row r="6618" ht="12.75" hidden="1"/>
    <row r="6619" ht="12.75" hidden="1"/>
    <row r="6620" ht="12.75" hidden="1"/>
    <row r="6621" ht="12.75" hidden="1"/>
    <row r="6622" ht="12.75" hidden="1"/>
    <row r="6623" ht="12.75" hidden="1"/>
    <row r="6624" ht="12.75" hidden="1"/>
    <row r="6625" ht="12.75" hidden="1"/>
    <row r="6626" ht="12.75" hidden="1"/>
    <row r="6627" ht="12.75" hidden="1"/>
    <row r="6628" ht="12.75" hidden="1"/>
    <row r="6629" ht="12.75" hidden="1"/>
    <row r="6630" ht="12.75" hidden="1"/>
    <row r="6631" ht="12.75" hidden="1"/>
    <row r="6632" ht="12.75" hidden="1"/>
    <row r="6633" ht="12.75" hidden="1"/>
    <row r="6634" ht="12.75" hidden="1"/>
    <row r="6635" ht="12.75" hidden="1"/>
    <row r="6636" ht="12.75" hidden="1"/>
    <row r="6637" ht="12.75" hidden="1"/>
    <row r="6638" ht="12.75" hidden="1"/>
    <row r="6639" ht="12.75" hidden="1"/>
    <row r="6640" ht="12.75" hidden="1"/>
    <row r="6641" ht="12.75" hidden="1"/>
    <row r="6642" ht="12.75" hidden="1"/>
    <row r="6643" ht="12.75" hidden="1"/>
    <row r="6644" ht="12.75" hidden="1"/>
    <row r="6645" ht="12.75" hidden="1"/>
    <row r="6646" ht="12.75" hidden="1"/>
    <row r="6647" ht="12.75" hidden="1"/>
    <row r="6648" ht="12.75" hidden="1"/>
    <row r="6649" ht="12.75" hidden="1"/>
    <row r="6650" ht="12.75" hidden="1"/>
    <row r="6651" ht="12.75" hidden="1"/>
    <row r="6652" ht="12.75" hidden="1"/>
    <row r="6653" ht="12.75" hidden="1"/>
    <row r="6654" ht="12.75" hidden="1"/>
    <row r="6655" ht="12.75" hidden="1"/>
    <row r="6656" ht="12.75" hidden="1"/>
    <row r="6657" ht="12.75" hidden="1"/>
    <row r="6658" ht="12.75" hidden="1"/>
    <row r="6659" ht="12.75" hidden="1"/>
    <row r="6660" ht="12.75" hidden="1"/>
    <row r="6661" ht="12.75" hidden="1"/>
    <row r="6662" ht="12.75" hidden="1"/>
    <row r="6663" ht="12.75" hidden="1"/>
    <row r="6664" ht="12.75" hidden="1"/>
    <row r="6665" ht="12.75" hidden="1"/>
    <row r="6666" ht="12.75" hidden="1"/>
    <row r="6667" ht="12.75" hidden="1"/>
    <row r="6668" ht="12.75" hidden="1"/>
    <row r="6669" ht="12.75" hidden="1"/>
    <row r="6670" ht="12.75" hidden="1"/>
    <row r="6671" ht="12.75" hidden="1"/>
    <row r="6672" ht="12.75" hidden="1"/>
    <row r="6673" ht="12.75" hidden="1"/>
    <row r="6674" ht="12.75" hidden="1"/>
    <row r="6675" ht="12.75" hidden="1"/>
    <row r="6676" ht="12.75" hidden="1"/>
    <row r="6677" ht="12.75" hidden="1"/>
    <row r="6678" ht="12.75" hidden="1"/>
    <row r="6679" ht="12.75" hidden="1"/>
    <row r="6680" ht="12.75" hidden="1"/>
    <row r="6681" ht="12.75" hidden="1"/>
    <row r="6682" ht="12.75" hidden="1"/>
    <row r="6683" ht="12.75" hidden="1"/>
    <row r="6684" ht="12.75" hidden="1"/>
    <row r="6685" ht="12.75" hidden="1"/>
    <row r="6686" ht="12.75" hidden="1"/>
    <row r="6687" ht="12.75" hidden="1"/>
    <row r="6688" ht="12.75" hidden="1"/>
    <row r="6689" ht="12.75" hidden="1"/>
    <row r="6690" ht="12.75" hidden="1"/>
    <row r="6691" ht="12.75" hidden="1"/>
    <row r="6692" ht="12.75" hidden="1"/>
    <row r="6693" ht="12.75" hidden="1"/>
    <row r="6694" ht="12.75" hidden="1"/>
    <row r="6695" ht="12.75" hidden="1"/>
    <row r="6696" ht="12.75" hidden="1"/>
    <row r="6697" ht="12.75" hidden="1"/>
    <row r="6698" ht="12.75" hidden="1"/>
    <row r="6699" ht="12.75" hidden="1"/>
    <row r="6700" ht="12.75" hidden="1"/>
    <row r="6701" ht="12.75" hidden="1"/>
    <row r="6702" ht="12.75" hidden="1"/>
    <row r="6703" ht="12.75" hidden="1"/>
    <row r="6704" ht="12.75" hidden="1"/>
    <row r="6705" ht="12.75" hidden="1"/>
    <row r="6706" ht="12.75" hidden="1"/>
    <row r="6707" ht="12.75" hidden="1"/>
    <row r="6708" ht="12.75" hidden="1"/>
    <row r="6709" ht="12.75" hidden="1"/>
    <row r="6710" ht="12.75" hidden="1"/>
    <row r="6711" ht="12.75" hidden="1"/>
    <row r="6712" ht="12.75" hidden="1"/>
    <row r="6713" ht="12.75" hidden="1"/>
    <row r="6714" ht="12.75" hidden="1"/>
    <row r="6715" ht="12.75" hidden="1"/>
    <row r="6716" ht="12.75" hidden="1"/>
    <row r="6717" ht="12.75" hidden="1"/>
    <row r="6718" ht="12.75" hidden="1"/>
    <row r="6719" ht="12.75" hidden="1"/>
    <row r="6720" ht="12.75" hidden="1"/>
    <row r="6721" ht="12.75" hidden="1"/>
    <row r="6722" ht="12.75" hidden="1"/>
    <row r="6723" ht="12.75" hidden="1"/>
    <row r="6724" ht="12.75" hidden="1"/>
    <row r="6725" ht="12.75" hidden="1"/>
    <row r="6726" ht="12.75" hidden="1"/>
    <row r="6727" ht="12.75" hidden="1"/>
    <row r="6728" ht="12.75" hidden="1"/>
    <row r="6729" ht="12.75" hidden="1"/>
    <row r="6730" ht="12.75" hidden="1"/>
    <row r="6731" ht="12.75" hidden="1"/>
    <row r="6732" ht="12.75" hidden="1"/>
    <row r="6733" ht="12.75" hidden="1"/>
    <row r="6734" ht="12.75" hidden="1"/>
    <row r="6735" ht="12.75" hidden="1"/>
    <row r="6736" ht="12.75" hidden="1"/>
    <row r="6737" ht="12.75" hidden="1"/>
    <row r="6738" ht="12.75" hidden="1"/>
    <row r="6739" ht="12.75" hidden="1"/>
    <row r="6740" ht="12.75" hidden="1"/>
    <row r="6741" ht="12.75" hidden="1"/>
    <row r="6742" ht="12.75" hidden="1"/>
    <row r="6743" ht="12.75" hidden="1"/>
    <row r="6744" ht="12.75" hidden="1"/>
    <row r="6745" ht="12.75" hidden="1"/>
    <row r="6746" ht="12.75" hidden="1"/>
    <row r="6747" ht="12.75" hidden="1"/>
    <row r="6748" ht="12.75" hidden="1"/>
    <row r="6749" ht="12.75" hidden="1"/>
    <row r="6750" ht="12.75" hidden="1"/>
    <row r="6751" ht="12.75" hidden="1"/>
    <row r="6752" ht="12.75" hidden="1"/>
    <row r="6753" ht="12.75" hidden="1"/>
    <row r="6754" ht="12.75" hidden="1"/>
    <row r="6755" ht="12.75" hidden="1"/>
    <row r="6756" ht="12.75" hidden="1"/>
    <row r="6757" ht="12.75" hidden="1"/>
    <row r="6758" ht="12.75" hidden="1"/>
    <row r="6759" ht="12.75" hidden="1"/>
    <row r="6760" ht="12.75" hidden="1"/>
    <row r="6761" ht="12.75" hidden="1"/>
    <row r="6762" ht="12.75" hidden="1"/>
    <row r="6763" ht="12.75" hidden="1"/>
    <row r="6764" ht="12.75" hidden="1"/>
    <row r="6765" ht="12.75" hidden="1"/>
    <row r="6766" ht="12.75" hidden="1"/>
    <row r="6767" ht="12.75" hidden="1"/>
    <row r="6768" ht="12.75" hidden="1"/>
    <row r="6769" ht="12.75" hidden="1"/>
    <row r="6770" ht="12.75" hidden="1"/>
    <row r="6771" ht="12.75" hidden="1"/>
    <row r="6772" ht="12.75" hidden="1"/>
    <row r="6773" ht="12.75" hidden="1"/>
    <row r="6774" ht="12.75" hidden="1"/>
    <row r="6775" ht="12.75" hidden="1"/>
    <row r="6776" ht="12.75" hidden="1"/>
    <row r="6777" ht="12.75" hidden="1"/>
    <row r="6778" ht="12.75" hidden="1"/>
    <row r="6779" ht="12.75" hidden="1"/>
    <row r="6780" ht="12.75" hidden="1"/>
    <row r="6781" ht="12.75" hidden="1"/>
    <row r="6782" ht="12.75" hidden="1"/>
    <row r="6783" ht="12.75" hidden="1"/>
    <row r="6784" ht="12.75" hidden="1"/>
    <row r="6785" ht="12.75" hidden="1"/>
    <row r="6786" ht="12.75" hidden="1"/>
    <row r="6787" ht="12.75" hidden="1"/>
    <row r="6788" ht="12.75" hidden="1"/>
    <row r="6789" ht="12.75" hidden="1"/>
    <row r="6790" ht="12.75" hidden="1"/>
    <row r="6791" ht="12.75" hidden="1"/>
    <row r="6792" ht="12.75" hidden="1"/>
    <row r="6793" ht="12.75" hidden="1"/>
    <row r="6794" ht="12.75" hidden="1"/>
    <row r="6795" ht="12.75" hidden="1"/>
    <row r="6796" ht="12.75" hidden="1"/>
    <row r="6797" ht="12.75" hidden="1"/>
    <row r="6798" ht="12.75" hidden="1"/>
    <row r="6799" ht="12.75" hidden="1"/>
    <row r="6800" ht="12.75" hidden="1"/>
    <row r="6801" ht="12.75" hidden="1"/>
    <row r="6802" ht="12.75" hidden="1"/>
    <row r="6803" ht="12.75" hidden="1"/>
    <row r="6804" ht="12.75" hidden="1"/>
    <row r="6805" ht="12.75" hidden="1"/>
    <row r="6806" ht="12.75" hidden="1"/>
    <row r="6807" ht="12.75" hidden="1"/>
    <row r="6808" ht="12.75" hidden="1"/>
    <row r="6809" ht="12.75" hidden="1"/>
    <row r="6810" ht="12.75" hidden="1"/>
    <row r="6811" ht="12.75" hidden="1"/>
    <row r="6812" ht="12.75" hidden="1"/>
    <row r="6813" ht="12.75" hidden="1"/>
    <row r="6814" ht="12.75" hidden="1"/>
    <row r="6815" ht="12.75" hidden="1"/>
    <row r="6816" ht="12.75" hidden="1"/>
    <row r="6817" ht="12.75" hidden="1"/>
    <row r="6818" ht="12.75" hidden="1"/>
    <row r="6819" ht="12.75" hidden="1"/>
    <row r="6820" ht="12.75" hidden="1"/>
    <row r="6821" ht="12.75" hidden="1"/>
    <row r="6822" ht="12.75" hidden="1"/>
    <row r="6823" ht="12.75" hidden="1"/>
    <row r="6824" ht="12.75" hidden="1"/>
    <row r="6825" ht="12.75" hidden="1"/>
    <row r="6826" ht="12.75" hidden="1"/>
    <row r="6827" ht="12.75" hidden="1"/>
    <row r="6828" ht="12.75" hidden="1"/>
    <row r="6829" ht="12.75" hidden="1"/>
    <row r="6830" ht="12.75" hidden="1"/>
    <row r="6831" ht="12.75" hidden="1"/>
    <row r="6832" ht="12.75" hidden="1"/>
    <row r="6833" ht="12.75" hidden="1"/>
    <row r="6834" ht="12.75" hidden="1"/>
    <row r="6835" ht="12.75" hidden="1"/>
    <row r="6836" ht="12.75" hidden="1"/>
    <row r="6837" ht="12.75" hidden="1"/>
    <row r="6838" ht="12.75" hidden="1"/>
    <row r="6839" ht="12.75" hidden="1"/>
    <row r="6840" ht="12.75" hidden="1"/>
    <row r="6841" ht="12.75" hidden="1"/>
    <row r="6842" ht="12.75" hidden="1"/>
    <row r="6843" ht="12.75" hidden="1"/>
    <row r="6844" ht="12.75" hidden="1"/>
    <row r="6845" ht="12.75" hidden="1"/>
    <row r="6846" ht="12.75" hidden="1"/>
    <row r="6847" ht="12.75" hidden="1"/>
    <row r="6848" ht="12.75" hidden="1"/>
    <row r="6849" ht="12.75" hidden="1"/>
    <row r="6850" ht="12.75" hidden="1"/>
    <row r="6851" ht="12.75" hidden="1"/>
    <row r="6852" ht="12.75" hidden="1"/>
    <row r="6853" ht="12.75" hidden="1"/>
    <row r="6854" ht="12.75" hidden="1"/>
    <row r="6855" ht="12.75" hidden="1"/>
    <row r="6856" ht="12.75" hidden="1"/>
    <row r="6857" ht="12.75" hidden="1"/>
    <row r="6858" ht="12.75" hidden="1"/>
    <row r="6859" ht="12.75" hidden="1"/>
    <row r="6860" ht="12.75" hidden="1"/>
    <row r="6861" ht="12.75" hidden="1"/>
    <row r="6862" ht="12.75" hidden="1"/>
    <row r="6863" ht="12.75" hidden="1"/>
    <row r="6864" ht="12.75" hidden="1"/>
    <row r="6865" ht="12.75" hidden="1"/>
    <row r="6866" ht="12.75" hidden="1"/>
    <row r="6867" ht="12.75" hidden="1"/>
    <row r="6868" ht="12.75" hidden="1"/>
    <row r="6869" ht="12.75" hidden="1"/>
    <row r="6870" ht="12.75" hidden="1"/>
    <row r="6871" ht="12.75" hidden="1"/>
    <row r="6872" ht="12.75" hidden="1"/>
    <row r="6873" ht="12.75" hidden="1"/>
    <row r="6874" ht="12.75" hidden="1"/>
    <row r="6875" ht="12.75" hidden="1"/>
    <row r="6876" ht="12.75" hidden="1"/>
    <row r="6877" ht="12.75" hidden="1"/>
    <row r="6878" ht="12.75" hidden="1"/>
    <row r="6879" ht="12.75" hidden="1"/>
    <row r="6880" ht="12.75" hidden="1"/>
    <row r="6881" ht="12.75" hidden="1"/>
    <row r="6882" ht="12.75" hidden="1"/>
    <row r="6883" ht="12.75" hidden="1"/>
    <row r="6884" ht="12.75" hidden="1"/>
    <row r="6885" ht="12.75" hidden="1"/>
    <row r="6886" ht="12.75" hidden="1"/>
    <row r="6887" ht="12.75" hidden="1"/>
    <row r="6888" ht="12.75" hidden="1"/>
    <row r="6889" ht="12.75" hidden="1"/>
    <row r="6890" ht="12.75" hidden="1"/>
    <row r="6891" ht="12.75" hidden="1"/>
    <row r="6892" ht="12.75" hidden="1"/>
    <row r="6893" ht="12.75" hidden="1"/>
    <row r="6894" ht="12.75" hidden="1"/>
    <row r="6895" ht="12.75" hidden="1"/>
    <row r="6896" ht="12.75" hidden="1"/>
    <row r="6897" ht="12.75" hidden="1"/>
    <row r="6898" ht="12.75" hidden="1"/>
    <row r="6899" ht="12.75" hidden="1"/>
    <row r="6900" ht="12.75" hidden="1"/>
    <row r="6901" ht="12.75" hidden="1"/>
    <row r="6902" ht="12.75" hidden="1"/>
    <row r="6903" ht="12.75" hidden="1"/>
    <row r="6904" ht="12.75" hidden="1"/>
    <row r="6905" ht="12.75" hidden="1"/>
    <row r="6906" ht="12.75" hidden="1"/>
    <row r="6907" ht="12.75" hidden="1"/>
    <row r="6908" ht="12.75" hidden="1"/>
    <row r="6909" ht="12.75" hidden="1"/>
    <row r="6910" ht="12.75" hidden="1"/>
    <row r="6911" ht="12.75" hidden="1"/>
    <row r="6912" ht="12.75" hidden="1"/>
    <row r="6913" ht="12.75" hidden="1"/>
    <row r="6914" ht="12.75" hidden="1"/>
    <row r="6915" ht="12.75" hidden="1"/>
    <row r="6916" ht="12.75" hidden="1"/>
    <row r="6917" ht="12.75" hidden="1"/>
    <row r="6918" ht="12.75" hidden="1"/>
    <row r="6919" ht="12.75" hidden="1"/>
    <row r="6920" ht="12.75" hidden="1"/>
    <row r="6921" ht="12.75" hidden="1"/>
    <row r="6922" ht="12.75" hidden="1"/>
    <row r="6923" ht="12.75" hidden="1"/>
    <row r="6924" ht="12.75" hidden="1"/>
    <row r="6925" ht="12.75" hidden="1"/>
    <row r="6926" ht="12.75" hidden="1"/>
    <row r="6927" ht="12.75" hidden="1"/>
    <row r="6928" ht="12.75" hidden="1"/>
    <row r="6929" ht="12.75" hidden="1"/>
    <row r="6930" ht="12.75" hidden="1"/>
    <row r="6931" ht="12.75" hidden="1"/>
    <row r="6932" ht="12.75" hidden="1"/>
    <row r="6933" ht="12.75" hidden="1"/>
    <row r="6934" ht="12.75" hidden="1"/>
    <row r="6935" ht="12.75" hidden="1"/>
    <row r="6936" ht="12.75" hidden="1"/>
    <row r="6937" ht="12.75" hidden="1"/>
    <row r="6938" ht="12.75" hidden="1"/>
    <row r="6939" ht="12.75" hidden="1"/>
    <row r="6940" ht="12.75" hidden="1"/>
    <row r="6941" ht="12.75" hidden="1"/>
    <row r="6942" ht="12.75" hidden="1"/>
    <row r="6943" ht="12.75" hidden="1"/>
    <row r="6944" ht="12.75" hidden="1"/>
    <row r="6945" ht="12.75" hidden="1"/>
    <row r="6946" ht="12.75" hidden="1"/>
    <row r="6947" ht="12.75" hidden="1"/>
    <row r="6948" ht="12.75" hidden="1"/>
    <row r="6949" ht="12.75" hidden="1"/>
    <row r="6950" ht="12.75" hidden="1"/>
    <row r="6951" ht="12.75" hidden="1"/>
    <row r="6952" ht="12.75" hidden="1"/>
    <row r="6953" ht="12.75" hidden="1"/>
    <row r="6954" ht="12.75" hidden="1"/>
    <row r="6955" ht="12.75" hidden="1"/>
    <row r="6956" ht="12.75" hidden="1"/>
    <row r="6957" ht="12.75" hidden="1"/>
    <row r="6958" ht="12.75" hidden="1"/>
    <row r="6959" ht="12.75" hidden="1"/>
    <row r="6960" ht="12.75" hidden="1"/>
    <row r="6961" ht="12.75" hidden="1"/>
    <row r="6962" ht="12.75" hidden="1"/>
    <row r="6963" ht="12.75" hidden="1"/>
    <row r="6964" ht="12.75" hidden="1"/>
    <row r="6965" ht="12.75" hidden="1"/>
    <row r="6966" ht="12.75" hidden="1"/>
    <row r="6967" ht="12.75" hidden="1"/>
    <row r="6968" ht="12.75" hidden="1"/>
    <row r="6969" ht="12.75" hidden="1"/>
    <row r="6970" ht="12.75" hidden="1"/>
    <row r="6971" ht="12.75" hidden="1"/>
    <row r="6972" ht="12.75" hidden="1"/>
    <row r="6973" ht="12.75" hidden="1"/>
    <row r="6974" ht="12.75" hidden="1"/>
    <row r="6975" ht="12.75" hidden="1"/>
    <row r="6976" ht="12.75" hidden="1"/>
    <row r="6977" ht="12.75" hidden="1"/>
    <row r="6978" ht="12.75" hidden="1"/>
    <row r="6979" ht="12.75" hidden="1"/>
    <row r="6980" ht="12.75" hidden="1"/>
    <row r="6981" ht="12.75" hidden="1"/>
    <row r="6982" ht="12.75" hidden="1"/>
    <row r="6983" ht="12.75" hidden="1"/>
    <row r="6984" ht="12.75" hidden="1"/>
    <row r="6985" ht="12.75" hidden="1"/>
    <row r="6986" ht="12.75" hidden="1"/>
    <row r="6987" ht="12.75" hidden="1"/>
    <row r="6988" ht="12.75" hidden="1"/>
    <row r="6989" ht="12.75" hidden="1"/>
    <row r="6990" ht="12.75" hidden="1"/>
    <row r="6991" ht="12.75" hidden="1"/>
    <row r="6992" ht="12.75" hidden="1"/>
    <row r="6993" ht="12.75" hidden="1"/>
    <row r="6994" ht="12.75" hidden="1"/>
    <row r="6995" ht="12.75" hidden="1"/>
    <row r="6996" ht="12.75" hidden="1"/>
    <row r="6997" ht="12.75" hidden="1"/>
    <row r="6998" ht="12.75" hidden="1"/>
    <row r="6999" ht="12.75" hidden="1"/>
    <row r="7000" ht="12.75" hidden="1"/>
    <row r="7001" ht="12.75" hidden="1"/>
    <row r="7002" ht="12.75" hidden="1"/>
    <row r="7003" ht="12.75" hidden="1"/>
    <row r="7004" ht="12.75" hidden="1"/>
    <row r="7005" ht="12.75" hidden="1"/>
    <row r="7006" ht="12.75" hidden="1"/>
    <row r="7007" ht="12.75" hidden="1"/>
    <row r="7008" ht="12.75" hidden="1"/>
    <row r="7009" ht="12.75" hidden="1"/>
    <row r="7010" ht="12.75" hidden="1"/>
    <row r="7011" ht="12.75" hidden="1"/>
    <row r="7012" ht="12.75" hidden="1"/>
    <row r="7013" ht="12.75" hidden="1"/>
    <row r="7014" ht="12.75" hidden="1"/>
    <row r="7015" ht="12.75" hidden="1"/>
    <row r="7016" ht="12.75" hidden="1"/>
    <row r="7017" ht="12.75" hidden="1"/>
    <row r="7018" ht="12.75" hidden="1"/>
    <row r="7019" ht="12.75" hidden="1"/>
    <row r="7020" ht="12.75" hidden="1"/>
    <row r="7021" ht="12.75" hidden="1"/>
    <row r="7022" ht="12.75" hidden="1"/>
    <row r="7023" ht="12.75" hidden="1"/>
    <row r="7024" ht="12.75" hidden="1"/>
    <row r="7025" ht="12.75" hidden="1"/>
    <row r="7026" ht="12.75" hidden="1"/>
    <row r="7027" ht="12.75" hidden="1"/>
    <row r="7028" ht="12.75" hidden="1"/>
    <row r="7029" ht="12.75" hidden="1"/>
    <row r="7030" ht="12.75" hidden="1"/>
    <row r="7031" ht="12.75" hidden="1"/>
    <row r="7032" ht="12.75" hidden="1"/>
    <row r="7033" ht="12.75" hidden="1"/>
    <row r="7034" ht="12.75" hidden="1"/>
    <row r="7035" ht="12.75" hidden="1"/>
    <row r="7036" ht="12.75" hidden="1"/>
    <row r="7037" ht="12.75" hidden="1"/>
    <row r="7038" ht="12.75" hidden="1"/>
    <row r="7039" ht="12.75" hidden="1"/>
    <row r="7040" ht="12.75" hidden="1"/>
    <row r="7041" ht="12.75" hidden="1"/>
    <row r="7042" ht="12.75" hidden="1"/>
    <row r="7043" ht="12.75" hidden="1"/>
    <row r="7044" ht="12.75" hidden="1"/>
    <row r="7045" ht="12.75" hidden="1"/>
    <row r="7046" ht="12.75" hidden="1"/>
    <row r="7047" ht="12.75" hidden="1"/>
    <row r="7048" ht="12.75" hidden="1"/>
    <row r="7049" ht="12.75" hidden="1"/>
    <row r="7050" ht="12.75" hidden="1"/>
    <row r="7051" ht="12.75" hidden="1"/>
    <row r="7052" ht="12.75" hidden="1"/>
    <row r="7053" ht="12.75" hidden="1"/>
    <row r="7054" ht="12.75" hidden="1"/>
    <row r="7055" ht="12.75" hidden="1"/>
    <row r="7056" ht="12.75" hidden="1"/>
    <row r="7057" ht="12.75" hidden="1"/>
    <row r="7058" ht="12.75" hidden="1"/>
    <row r="7059" ht="12.75" hidden="1"/>
    <row r="7060" ht="12.75" hidden="1"/>
    <row r="7061" ht="12.75" hidden="1"/>
    <row r="7062" ht="12.75" hidden="1"/>
    <row r="7063" ht="12.75" hidden="1"/>
    <row r="7064" ht="12.75" hidden="1"/>
    <row r="7065" ht="12.75" hidden="1"/>
    <row r="7066" ht="12.75" hidden="1"/>
    <row r="7067" ht="12.75" hidden="1"/>
    <row r="7068" ht="12.75" hidden="1"/>
    <row r="7069" ht="12.75" hidden="1"/>
    <row r="7070" ht="12.75" hidden="1"/>
    <row r="7071" ht="12.75" hidden="1"/>
    <row r="7072" ht="12.75" hidden="1"/>
    <row r="7073" ht="12.75" hidden="1"/>
    <row r="7074" ht="12.75" hidden="1"/>
    <row r="7075" ht="12.75" hidden="1"/>
    <row r="7076" ht="12.75" hidden="1"/>
    <row r="7077" ht="12.75" hidden="1"/>
    <row r="7078" ht="12.75" hidden="1"/>
    <row r="7079" ht="12.75" hidden="1"/>
    <row r="7080" ht="12.75" hidden="1"/>
    <row r="7081" ht="12.75" hidden="1"/>
    <row r="7082" ht="12.75" hidden="1"/>
    <row r="7083" ht="12.75" hidden="1"/>
    <row r="7084" ht="12.75" hidden="1"/>
    <row r="7085" ht="12.75" hidden="1"/>
    <row r="7086" ht="12.75" hidden="1"/>
    <row r="7087" ht="12.75" hidden="1"/>
    <row r="7088" ht="12.75" hidden="1"/>
    <row r="7089" ht="12.75" hidden="1"/>
    <row r="7090" ht="12.75" hidden="1"/>
    <row r="7091" ht="12.75" hidden="1"/>
    <row r="7092" ht="12.75" hidden="1"/>
    <row r="7093" ht="12.75" hidden="1"/>
    <row r="7094" ht="12.75" hidden="1"/>
    <row r="7095" ht="12.75" hidden="1"/>
    <row r="7096" ht="12.75" hidden="1"/>
    <row r="7097" ht="12.75" hidden="1"/>
    <row r="7098" ht="12.75" hidden="1"/>
    <row r="7099" ht="12.75" hidden="1"/>
    <row r="7100" ht="12.75" hidden="1"/>
    <row r="7101" ht="12.75" hidden="1"/>
    <row r="7102" ht="12.75" hidden="1"/>
    <row r="7103" ht="12.75" hidden="1"/>
    <row r="7104" ht="12.75" hidden="1"/>
    <row r="7105" ht="12.75" hidden="1"/>
    <row r="7106" ht="12.75" hidden="1"/>
    <row r="7107" ht="12.75" hidden="1"/>
    <row r="7108" ht="12.75" hidden="1"/>
    <row r="7109" ht="12.75" hidden="1"/>
    <row r="7110" ht="12.75" hidden="1"/>
    <row r="7111" ht="12.75" hidden="1"/>
    <row r="7112" ht="12.75" hidden="1"/>
    <row r="7113" ht="12.75" hidden="1"/>
    <row r="7114" ht="12.75" hidden="1"/>
    <row r="7115" ht="12.75" hidden="1"/>
    <row r="7116" ht="12.75" hidden="1"/>
    <row r="7117" ht="12.75" hidden="1"/>
    <row r="7118" ht="12.75" hidden="1"/>
    <row r="7119" ht="12.75" hidden="1"/>
    <row r="7120" ht="12.75" hidden="1"/>
    <row r="7121" ht="12.75" hidden="1"/>
    <row r="7122" ht="12.75" hidden="1"/>
    <row r="7123" ht="12.75" hidden="1"/>
    <row r="7124" ht="12.75" hidden="1"/>
    <row r="7125" ht="12.75" hidden="1"/>
    <row r="7126" ht="12.75" hidden="1"/>
    <row r="7127" ht="12.75" hidden="1"/>
    <row r="7128" ht="12.75" hidden="1"/>
    <row r="7129" ht="12.75" hidden="1"/>
    <row r="7130" ht="12.75" hidden="1"/>
    <row r="7131" ht="12.75" hidden="1"/>
    <row r="7132" ht="12.75" hidden="1"/>
    <row r="7133" ht="12.75" hidden="1"/>
    <row r="7134" ht="12.75" hidden="1"/>
    <row r="7135" ht="12.75" hidden="1"/>
    <row r="7136" ht="12.75" hidden="1"/>
    <row r="7137" ht="12.75" hidden="1"/>
    <row r="7138" ht="12.75" hidden="1"/>
    <row r="7139" ht="12.75" hidden="1"/>
    <row r="7140" ht="12.75" hidden="1"/>
    <row r="7141" ht="12.75" hidden="1"/>
    <row r="7142" ht="12.75" hidden="1"/>
    <row r="7143" ht="12.75" hidden="1"/>
    <row r="7144" ht="12.75" hidden="1"/>
    <row r="7145" ht="12.75" hidden="1"/>
    <row r="7146" ht="12.75" hidden="1"/>
    <row r="7147" ht="12.75" hidden="1"/>
    <row r="7148" ht="12.75" hidden="1"/>
    <row r="7149" ht="12.75" hidden="1"/>
    <row r="7150" ht="12.75" hidden="1"/>
    <row r="7151" ht="12.75" hidden="1"/>
    <row r="7152" ht="12.75" hidden="1"/>
    <row r="7153" ht="12.75" hidden="1"/>
    <row r="7154" ht="12.75" hidden="1"/>
    <row r="7155" ht="12.75" hidden="1"/>
    <row r="7156" ht="12.75" hidden="1"/>
    <row r="7157" ht="12.75" hidden="1"/>
    <row r="7158" ht="12.75" hidden="1"/>
    <row r="7159" ht="12.75" hidden="1"/>
    <row r="7160" ht="12.75" hidden="1"/>
    <row r="7161" ht="12.75" hidden="1"/>
    <row r="7162" ht="12.75" hidden="1"/>
    <row r="7163" ht="12.75" hidden="1"/>
    <row r="7164" ht="12.75" hidden="1"/>
    <row r="7165" ht="12.75" hidden="1"/>
    <row r="7166" ht="12.75" hidden="1"/>
    <row r="7167" ht="12.75" hidden="1"/>
    <row r="7168" ht="12.75" hidden="1"/>
    <row r="7169" ht="12.75" hidden="1"/>
    <row r="7170" ht="12.75" hidden="1"/>
    <row r="7171" ht="12.75" hidden="1"/>
    <row r="7172" ht="12.75" hidden="1"/>
    <row r="7173" ht="12.75" hidden="1"/>
    <row r="7174" ht="12.75" hidden="1"/>
    <row r="7175" ht="12.75" hidden="1"/>
    <row r="7176" ht="12.75" hidden="1"/>
    <row r="7177" ht="12.75" hidden="1"/>
    <row r="7178" ht="12.75" hidden="1"/>
    <row r="7179" ht="12.75" hidden="1"/>
    <row r="7180" ht="12.75" hidden="1"/>
    <row r="7181" ht="12.75" hidden="1"/>
    <row r="7182" ht="12.75" hidden="1"/>
    <row r="7183" ht="12.75" hidden="1"/>
    <row r="7184" ht="12.75" hidden="1"/>
    <row r="7185" ht="12.75" hidden="1"/>
    <row r="7186" ht="12.75" hidden="1"/>
    <row r="7187" ht="12.75" hidden="1"/>
    <row r="7188" ht="12.75" hidden="1"/>
    <row r="7189" ht="12.75" hidden="1"/>
    <row r="7190" ht="12.75" hidden="1"/>
    <row r="7191" ht="12.75" hidden="1"/>
    <row r="7192" ht="12.75" hidden="1"/>
    <row r="7193" ht="12.75" hidden="1"/>
    <row r="7194" ht="12.75" hidden="1"/>
    <row r="7195" ht="12.75" hidden="1"/>
    <row r="7196" ht="12.75" hidden="1"/>
    <row r="7197" ht="12.75" hidden="1"/>
    <row r="7198" ht="12.75" hidden="1"/>
    <row r="7199" ht="12.75" hidden="1"/>
    <row r="7200" ht="12.75" hidden="1"/>
    <row r="7201" ht="12.75" hidden="1"/>
    <row r="7202" ht="12.75" hidden="1"/>
    <row r="7203" ht="12.75" hidden="1"/>
    <row r="7204" ht="12.75" hidden="1"/>
    <row r="7205" ht="12.75" hidden="1"/>
    <row r="7206" ht="12.75" hidden="1"/>
    <row r="7207" ht="12.75" hidden="1"/>
    <row r="7208" ht="12.75" hidden="1"/>
    <row r="7209" ht="12.75" hidden="1"/>
    <row r="7210" ht="12.75" hidden="1"/>
    <row r="7211" ht="12.75" hidden="1"/>
    <row r="7212" ht="12.75" hidden="1"/>
    <row r="7213" ht="12.75" hidden="1"/>
    <row r="7214" ht="12.75" hidden="1"/>
    <row r="7215" ht="12.75" hidden="1"/>
    <row r="7216" ht="12.75" hidden="1"/>
    <row r="7217" ht="12.75" hidden="1"/>
    <row r="7218" ht="12.75" hidden="1"/>
    <row r="7219" ht="12.75" hidden="1"/>
    <row r="7220" ht="12.75" hidden="1"/>
    <row r="7221" ht="12.75" hidden="1"/>
    <row r="7222" ht="12.75" hidden="1"/>
    <row r="7223" ht="12.75" hidden="1"/>
    <row r="7224" ht="12.75" hidden="1"/>
    <row r="7225" ht="12.75" hidden="1"/>
    <row r="7226" ht="12.75" hidden="1"/>
    <row r="7227" ht="12.75" hidden="1"/>
    <row r="7228" ht="12.75" hidden="1"/>
    <row r="7229" ht="12.75" hidden="1"/>
    <row r="7230" ht="12.75" hidden="1"/>
    <row r="7231" ht="12.75" hidden="1"/>
    <row r="7232" ht="12.75" hidden="1"/>
    <row r="7233" ht="12.75" hidden="1"/>
    <row r="7234" ht="12.75" hidden="1"/>
    <row r="7235" ht="12.75" hidden="1"/>
    <row r="7236" ht="12.75" hidden="1"/>
    <row r="7237" ht="12.75" hidden="1"/>
    <row r="7238" ht="12.75" hidden="1"/>
    <row r="7239" ht="12.75" hidden="1"/>
    <row r="7240" ht="12.75" hidden="1"/>
    <row r="7241" ht="12.75" hidden="1"/>
    <row r="7242" ht="12.75" hidden="1"/>
    <row r="7243" ht="12.75" hidden="1"/>
    <row r="7244" ht="12.75" hidden="1"/>
    <row r="7245" ht="12.75" hidden="1"/>
    <row r="7246" ht="12.75" hidden="1"/>
    <row r="7247" ht="12.75" hidden="1"/>
    <row r="7248" ht="12.75" hidden="1"/>
    <row r="7249" ht="12.75" hidden="1"/>
    <row r="7250" ht="12.75" hidden="1"/>
    <row r="7251" ht="12.75" hidden="1"/>
    <row r="7252" ht="12.75" hidden="1"/>
    <row r="7253" ht="12.75" hidden="1"/>
    <row r="7254" ht="12.75" hidden="1"/>
    <row r="7255" ht="12.75" hidden="1"/>
    <row r="7256" ht="12.75" hidden="1"/>
    <row r="7257" ht="12.75" hidden="1"/>
    <row r="7258" ht="12.75" hidden="1"/>
    <row r="7259" ht="12.75" hidden="1"/>
    <row r="7260" ht="12.75" hidden="1"/>
    <row r="7261" ht="12.75" hidden="1"/>
    <row r="7262" ht="12.75" hidden="1"/>
    <row r="7263" ht="12.75" hidden="1"/>
    <row r="7264" ht="12.75" hidden="1"/>
    <row r="7265" ht="12.75" hidden="1"/>
    <row r="7266" ht="12.75" hidden="1"/>
    <row r="7267" ht="12.75" hidden="1"/>
    <row r="7268" ht="12.75" hidden="1"/>
    <row r="7269" ht="12.75" hidden="1"/>
    <row r="7270" ht="12.75" hidden="1"/>
    <row r="7271" ht="12.75" hidden="1"/>
    <row r="7272" ht="12.75" hidden="1"/>
    <row r="7273" ht="12.75" hidden="1"/>
    <row r="7274" ht="12.75" hidden="1"/>
    <row r="7275" ht="12.75" hidden="1"/>
    <row r="7276" ht="12.75" hidden="1"/>
    <row r="7277" ht="12.75" hidden="1"/>
    <row r="7278" ht="12.75" hidden="1"/>
    <row r="7279" ht="12.75" hidden="1"/>
    <row r="7280" ht="12.75" hidden="1"/>
    <row r="7281" ht="12.75" hidden="1"/>
    <row r="7282" ht="12.75" hidden="1"/>
    <row r="7283" ht="12.75" hidden="1"/>
    <row r="7284" ht="12.75" hidden="1"/>
    <row r="7285" ht="12.75" hidden="1"/>
    <row r="7286" ht="12.75" hidden="1"/>
    <row r="7287" ht="12.75" hidden="1"/>
    <row r="7288" ht="12.75" hidden="1"/>
    <row r="7289" ht="12.75" hidden="1"/>
    <row r="7290" ht="12.75" hidden="1"/>
    <row r="7291" ht="12.75" hidden="1"/>
    <row r="7292" ht="12.75" hidden="1"/>
    <row r="7293" ht="12.75" hidden="1"/>
    <row r="7294" ht="12.75" hidden="1"/>
    <row r="7295" ht="12.75" hidden="1"/>
    <row r="7296" ht="12.75" hidden="1"/>
    <row r="7297" ht="12.75" hidden="1"/>
    <row r="7298" ht="12.75" hidden="1"/>
    <row r="7299" ht="12.75" hidden="1"/>
    <row r="7300" ht="12.75" hidden="1"/>
    <row r="7301" ht="12.75" hidden="1"/>
    <row r="7302" ht="12.75" hidden="1"/>
    <row r="7303" ht="12.75" hidden="1"/>
    <row r="7304" ht="12.75" hidden="1"/>
    <row r="7305" ht="12.75" hidden="1"/>
    <row r="7306" ht="12.75" hidden="1"/>
    <row r="7307" ht="12.75" hidden="1"/>
    <row r="7308" ht="12.75" hidden="1"/>
    <row r="7309" ht="12.75" hidden="1"/>
    <row r="7310" ht="12.75" hidden="1"/>
    <row r="7311" ht="12.75" hidden="1"/>
    <row r="7312" ht="12.75" hidden="1"/>
    <row r="7313" ht="12.75" hidden="1"/>
    <row r="7314" ht="12.75" hidden="1"/>
    <row r="7315" ht="12.75" hidden="1"/>
    <row r="7316" ht="12.75" hidden="1"/>
    <row r="7317" ht="12.75" hidden="1"/>
    <row r="7318" ht="12.75" hidden="1"/>
    <row r="7319" ht="12.75" hidden="1"/>
    <row r="7320" ht="12.75" hidden="1"/>
    <row r="7321" ht="12.75" hidden="1"/>
    <row r="7322" ht="12.75" hidden="1"/>
    <row r="7323" ht="12.75" hidden="1"/>
    <row r="7324" ht="12.75" hidden="1"/>
    <row r="7325" ht="12.75" hidden="1"/>
    <row r="7326" ht="12.75" hidden="1"/>
    <row r="7327" ht="12.75" hidden="1"/>
    <row r="7328" ht="12.75" hidden="1"/>
    <row r="7329" ht="12.75" hidden="1"/>
    <row r="7330" ht="12.75" hidden="1"/>
    <row r="7331" ht="12.75" hidden="1"/>
    <row r="7332" ht="12.75" hidden="1"/>
    <row r="7333" ht="12.75" hidden="1"/>
    <row r="7334" ht="12.75" hidden="1"/>
    <row r="7335" ht="12.75" hidden="1"/>
    <row r="7336" ht="12.75" hidden="1"/>
    <row r="7337" ht="12.75" hidden="1"/>
    <row r="7338" ht="12.75" hidden="1"/>
    <row r="7339" ht="12.75" hidden="1"/>
    <row r="7340" ht="12.75" hidden="1"/>
    <row r="7341" ht="12.75" hidden="1"/>
    <row r="7342" ht="12.75" hidden="1"/>
    <row r="7343" ht="12.75" hidden="1"/>
    <row r="7344" ht="12.75" hidden="1"/>
    <row r="7345" ht="12.75" hidden="1"/>
    <row r="7346" ht="12.75" hidden="1"/>
    <row r="7347" ht="12.75" hidden="1"/>
    <row r="7348" ht="12.75" hidden="1"/>
    <row r="7349" ht="12.75" hidden="1"/>
    <row r="7350" ht="12.75" hidden="1"/>
    <row r="7351" ht="12.75" hidden="1"/>
    <row r="7352" ht="12.75" hidden="1"/>
    <row r="7353" ht="12.75" hidden="1"/>
    <row r="7354" ht="12.75" hidden="1"/>
    <row r="7355" ht="12.75" hidden="1"/>
    <row r="7356" ht="12.75" hidden="1"/>
    <row r="7357" ht="12.75" hidden="1"/>
    <row r="7358" ht="12.75" hidden="1"/>
    <row r="7359" ht="12.75" hidden="1"/>
    <row r="7360" ht="12.75" hidden="1"/>
    <row r="7361" ht="12.75" hidden="1"/>
    <row r="7362" ht="12.75" hidden="1"/>
    <row r="7363" ht="12.75" hidden="1"/>
    <row r="7364" ht="12.75" hidden="1"/>
    <row r="7365" ht="12.75" hidden="1"/>
    <row r="7366" ht="12.75" hidden="1"/>
    <row r="7367" ht="12.75" hidden="1"/>
    <row r="7368" ht="12.75" hidden="1"/>
    <row r="7369" ht="12.75" hidden="1"/>
    <row r="7370" ht="12.75" hidden="1"/>
    <row r="7371" ht="12.75" hidden="1"/>
    <row r="7372" ht="12.75" hidden="1"/>
    <row r="7373" ht="12.75" hidden="1"/>
    <row r="7374" ht="12.75" hidden="1"/>
    <row r="7375" ht="12.75" hidden="1"/>
    <row r="7376" ht="12.75" hidden="1"/>
    <row r="7377" ht="12.75" hidden="1"/>
    <row r="7378" ht="12.75" hidden="1"/>
    <row r="7379" ht="12.75" hidden="1"/>
    <row r="7380" ht="12.75" hidden="1"/>
    <row r="7381" ht="12.75" hidden="1"/>
    <row r="7382" ht="12.75" hidden="1"/>
    <row r="7383" ht="12.75" hidden="1"/>
    <row r="7384" ht="12.75" hidden="1"/>
    <row r="7385" ht="12.75" hidden="1"/>
    <row r="7386" ht="12.75" hidden="1"/>
    <row r="7387" ht="12.75" hidden="1"/>
    <row r="7388" ht="12.75" hidden="1"/>
    <row r="7389" ht="12.75" hidden="1"/>
    <row r="7390" ht="12.75" hidden="1"/>
    <row r="7391" ht="12.75" hidden="1"/>
    <row r="7392" ht="12.75" hidden="1"/>
    <row r="7393" ht="12.75" hidden="1"/>
    <row r="7394" ht="12.75" hidden="1"/>
    <row r="7395" ht="12.75" hidden="1"/>
    <row r="7396" ht="12.75" hidden="1"/>
    <row r="7397" ht="12.75" hidden="1"/>
    <row r="7398" ht="12.75" hidden="1"/>
    <row r="7399" ht="12.75" hidden="1"/>
    <row r="7400" ht="12.75" hidden="1"/>
    <row r="7401" ht="12.75" hidden="1"/>
    <row r="7402" ht="12.75" hidden="1"/>
    <row r="7403" ht="12.75" hidden="1"/>
    <row r="7404" ht="12.75" hidden="1"/>
    <row r="7405" ht="12.75" hidden="1"/>
    <row r="7406" ht="12.75" hidden="1"/>
    <row r="7407" ht="12.75" hidden="1"/>
    <row r="7408" ht="12.75" hidden="1"/>
    <row r="7409" ht="12.75" hidden="1"/>
    <row r="7410" ht="12.75" hidden="1"/>
    <row r="7411" ht="12.75" hidden="1"/>
    <row r="7412" ht="12.75" hidden="1"/>
    <row r="7413" ht="12.75" hidden="1"/>
    <row r="7414" ht="12.75" hidden="1"/>
    <row r="7415" ht="12.75" hidden="1"/>
    <row r="7416" ht="12.75" hidden="1"/>
    <row r="7417" ht="12.75" hidden="1"/>
    <row r="7418" ht="12.75" hidden="1"/>
    <row r="7419" ht="12.75" hidden="1"/>
    <row r="7420" ht="12.75" hidden="1"/>
    <row r="7421" ht="12.75" hidden="1"/>
    <row r="7422" ht="12.75" hidden="1"/>
    <row r="7423" ht="12.75" hidden="1"/>
    <row r="7424" ht="12.75" hidden="1"/>
    <row r="7425" ht="12.75" hidden="1"/>
    <row r="7426" ht="12.75" hidden="1"/>
    <row r="7427" ht="12.75" hidden="1"/>
    <row r="7428" ht="12.75" hidden="1"/>
    <row r="7429" ht="12.75" hidden="1"/>
    <row r="7430" ht="12.75" hidden="1"/>
    <row r="7431" ht="12.75" hidden="1"/>
    <row r="7432" ht="12.75" hidden="1"/>
    <row r="7433" ht="12.75" hidden="1"/>
    <row r="7434" ht="12.75" hidden="1"/>
    <row r="7435" ht="12.75" hidden="1"/>
    <row r="7436" ht="12.75" hidden="1"/>
    <row r="7437" ht="12.75" hidden="1"/>
    <row r="7438" ht="12.75" hidden="1"/>
    <row r="7439" ht="12.75" hidden="1"/>
    <row r="7440" ht="12.75" hidden="1"/>
    <row r="7441" ht="12.75" hidden="1"/>
    <row r="7442" ht="12.75" hidden="1"/>
    <row r="7443" ht="12.75" hidden="1"/>
    <row r="7444" ht="12.75" hidden="1"/>
    <row r="7445" ht="12.75" hidden="1"/>
    <row r="7446" ht="12.75" hidden="1"/>
    <row r="7447" ht="12.75" hidden="1"/>
    <row r="7448" ht="12.75" hidden="1"/>
    <row r="7449" ht="12.75" hidden="1"/>
    <row r="7450" ht="12.75" hidden="1"/>
    <row r="7451" ht="12.75" hidden="1"/>
    <row r="7452" ht="12.75" hidden="1"/>
    <row r="7453" ht="12.75" hidden="1"/>
    <row r="7454" ht="12.75" hidden="1"/>
    <row r="7455" ht="12.75" hidden="1"/>
    <row r="7456" ht="12.75" hidden="1"/>
    <row r="7457" ht="12.75" hidden="1"/>
    <row r="7458" ht="12.75" hidden="1"/>
    <row r="7459" ht="12.75" hidden="1"/>
    <row r="7460" ht="12.75" hidden="1"/>
    <row r="7461" ht="12.75" hidden="1"/>
    <row r="7462" ht="12.75" hidden="1"/>
    <row r="7463" ht="12.75" hidden="1"/>
    <row r="7464" ht="12.75" hidden="1"/>
    <row r="7465" ht="12.75" hidden="1"/>
    <row r="7466" ht="12.75" hidden="1"/>
    <row r="7467" ht="12.75" hidden="1"/>
    <row r="7468" ht="12.75" hidden="1"/>
    <row r="7469" ht="12.75" hidden="1"/>
    <row r="7470" ht="12.75" hidden="1"/>
    <row r="7471" ht="12.75" hidden="1"/>
    <row r="7472" ht="12.75" hidden="1"/>
    <row r="7473" ht="12.75" hidden="1"/>
    <row r="7474" ht="12.75" hidden="1"/>
    <row r="7475" ht="12.75" hidden="1"/>
    <row r="7476" ht="12.75" hidden="1"/>
    <row r="7477" ht="12.75" hidden="1"/>
    <row r="7478" ht="12.75" hidden="1"/>
    <row r="7479" ht="12.75" hidden="1"/>
    <row r="7480" ht="12.75" hidden="1"/>
    <row r="7481" ht="12.75" hidden="1"/>
    <row r="7482" ht="12.75" hidden="1"/>
    <row r="7483" ht="12.75" hidden="1"/>
    <row r="7484" ht="12.75" hidden="1"/>
    <row r="7485" ht="12.75" hidden="1"/>
    <row r="7486" ht="12.75" hidden="1"/>
    <row r="7487" ht="12.75" hidden="1"/>
    <row r="7488" ht="12.75" hidden="1"/>
    <row r="7489" ht="12.75" hidden="1"/>
    <row r="7490" ht="12.75" hidden="1"/>
    <row r="7491" ht="12.75" hidden="1"/>
    <row r="7492" ht="12.75" hidden="1"/>
    <row r="7493" ht="12.75" hidden="1"/>
    <row r="7494" ht="12.75" hidden="1"/>
    <row r="7495" ht="12.75" hidden="1"/>
    <row r="7496" ht="12.75" hidden="1"/>
    <row r="7497" ht="12.75" hidden="1"/>
    <row r="7498" ht="12.75" hidden="1"/>
    <row r="7499" ht="12.75" hidden="1"/>
    <row r="7500" ht="12.75" hidden="1"/>
    <row r="7501" ht="12.75" hidden="1"/>
    <row r="7502" ht="12.75" hidden="1"/>
    <row r="7503" ht="12.75" hidden="1"/>
    <row r="7504" ht="12.75" hidden="1"/>
    <row r="7505" ht="12.75" hidden="1"/>
    <row r="7506" ht="12.75" hidden="1"/>
    <row r="7507" ht="12.75" hidden="1"/>
    <row r="7508" ht="12.75" hidden="1"/>
    <row r="7509" ht="12.75" hidden="1"/>
    <row r="7510" ht="12.75" hidden="1"/>
    <row r="7511" ht="12.75" hidden="1"/>
    <row r="7512" ht="12.75" hidden="1"/>
    <row r="7513" ht="12.75" hidden="1"/>
    <row r="7514" ht="12.75" hidden="1"/>
    <row r="7515" ht="12.75" hidden="1"/>
    <row r="7516" ht="12.75" hidden="1"/>
    <row r="7517" ht="12.75" hidden="1"/>
    <row r="7518" ht="12.75" hidden="1"/>
    <row r="7519" ht="12.75" hidden="1"/>
    <row r="7520" ht="12.75" hidden="1"/>
    <row r="7521" ht="12.75" hidden="1"/>
    <row r="7522" ht="12.75" hidden="1"/>
    <row r="7523" ht="12.75" hidden="1"/>
    <row r="7524" ht="12.75" hidden="1"/>
    <row r="7525" ht="12.75" hidden="1"/>
    <row r="7526" ht="12.75" hidden="1"/>
    <row r="7527" ht="12.75" hidden="1"/>
    <row r="7528" ht="12.75" hidden="1"/>
    <row r="7529" ht="12.75" hidden="1"/>
    <row r="7530" ht="12.75" hidden="1"/>
    <row r="7531" ht="12.75" hidden="1"/>
    <row r="7532" ht="12.75" hidden="1"/>
    <row r="7533" ht="12.75" hidden="1"/>
    <row r="7534" ht="12.75" hidden="1"/>
    <row r="7535" ht="12.75" hidden="1"/>
    <row r="7536" ht="12.75" hidden="1"/>
    <row r="7537" ht="12.75" hidden="1"/>
    <row r="7538" ht="12.75" hidden="1"/>
    <row r="7539" ht="12.75" hidden="1"/>
    <row r="7540" ht="12.75" hidden="1"/>
    <row r="7541" ht="12.75" hidden="1"/>
    <row r="7542" ht="12.75" hidden="1"/>
    <row r="7543" ht="12.75" hidden="1"/>
    <row r="7544" ht="12.75" hidden="1"/>
    <row r="7545" ht="12.75" hidden="1"/>
    <row r="7546" ht="12.75" hidden="1"/>
    <row r="7547" ht="12.75" hidden="1"/>
    <row r="7548" ht="12.75" hidden="1"/>
    <row r="7549" ht="12.75" hidden="1"/>
    <row r="7550" ht="12.75" hidden="1"/>
    <row r="7551" ht="12.75" hidden="1"/>
    <row r="7552" ht="12.75" hidden="1"/>
    <row r="7553" ht="12.75" hidden="1"/>
    <row r="7554" ht="12.75" hidden="1"/>
    <row r="7555" ht="12.75" hidden="1"/>
    <row r="7556" ht="12.75" hidden="1"/>
    <row r="7557" ht="12.75" hidden="1"/>
    <row r="7558" ht="12.75" hidden="1"/>
    <row r="7559" ht="12.75" hidden="1"/>
    <row r="7560" ht="12.75" hidden="1"/>
    <row r="7561" ht="12.75" hidden="1"/>
    <row r="7562" ht="12.75" hidden="1"/>
    <row r="7563" ht="12.75" hidden="1"/>
    <row r="7564" ht="12.75" hidden="1"/>
    <row r="7565" ht="12.75" hidden="1"/>
    <row r="7566" ht="12.75" hidden="1"/>
    <row r="7567" ht="12.75" hidden="1"/>
    <row r="7568" ht="12.75" hidden="1"/>
    <row r="7569" ht="12.75" hidden="1"/>
    <row r="7570" ht="12.75" hidden="1"/>
    <row r="7571" ht="12.75" hidden="1"/>
    <row r="7572" ht="12.75" hidden="1"/>
    <row r="7573" ht="12.75" hidden="1"/>
    <row r="7574" ht="12.75" hidden="1"/>
    <row r="7575" ht="12.75" hidden="1"/>
    <row r="7576" ht="12.75" hidden="1"/>
    <row r="7577" ht="12.75" hidden="1"/>
    <row r="7578" ht="12.75" hidden="1"/>
    <row r="7579" ht="12.75" hidden="1"/>
    <row r="7580" ht="12.75" hidden="1"/>
    <row r="7581" ht="12.75" hidden="1"/>
    <row r="7582" ht="12.75" hidden="1"/>
    <row r="7583" ht="12.75" hidden="1"/>
    <row r="7584" ht="12.75" hidden="1"/>
    <row r="7585" ht="12.75" hidden="1"/>
    <row r="7586" ht="12.75" hidden="1"/>
    <row r="7587" ht="12.75" hidden="1"/>
    <row r="7588" ht="12.75" hidden="1"/>
    <row r="7589" ht="12.75" hidden="1"/>
    <row r="7590" ht="12.75" hidden="1"/>
    <row r="7591" ht="12.75" hidden="1"/>
    <row r="7592" ht="12.75" hidden="1"/>
    <row r="7593" ht="12.75" hidden="1"/>
    <row r="7594" ht="12.75" hidden="1"/>
    <row r="7595" ht="12.75" hidden="1"/>
    <row r="7596" ht="12.75" hidden="1"/>
    <row r="7597" ht="12.75" hidden="1"/>
    <row r="7598" ht="12.75" hidden="1"/>
    <row r="7599" ht="12.75" hidden="1"/>
    <row r="7600" ht="12.75" hidden="1"/>
    <row r="7601" ht="12.75" hidden="1"/>
    <row r="7602" ht="12.75" hidden="1"/>
    <row r="7603" ht="12.75" hidden="1"/>
    <row r="7604" ht="12.75" hidden="1"/>
    <row r="7605" ht="12.75" hidden="1"/>
    <row r="7606" ht="12.75" hidden="1"/>
    <row r="7607" ht="12.75" hidden="1"/>
    <row r="7608" ht="12.75" hidden="1"/>
    <row r="7609" ht="12.75" hidden="1"/>
    <row r="7610" ht="12.75" hidden="1"/>
    <row r="7611" ht="12.75" hidden="1"/>
    <row r="7612" ht="12.75" hidden="1"/>
    <row r="7613" ht="12.75" hidden="1"/>
    <row r="7614" ht="12.75" hidden="1"/>
    <row r="7615" ht="12.75" hidden="1"/>
    <row r="7616" ht="12.75" hidden="1"/>
    <row r="7617" ht="12.75" hidden="1"/>
    <row r="7618" ht="12.75" hidden="1"/>
    <row r="7619" ht="12.75" hidden="1"/>
    <row r="7620" ht="12.75" hidden="1"/>
    <row r="7621" ht="12.75" hidden="1"/>
    <row r="7622" ht="12.75" hidden="1"/>
    <row r="7623" ht="12.75" hidden="1"/>
    <row r="7624" ht="12.75" hidden="1"/>
    <row r="7625" ht="12.75" hidden="1"/>
    <row r="7626" ht="12.75" hidden="1"/>
    <row r="7627" ht="12.75" hidden="1"/>
    <row r="7628" ht="12.75" hidden="1"/>
    <row r="7629" ht="12.75" hidden="1"/>
    <row r="7630" ht="12.75" hidden="1"/>
    <row r="7631" ht="12.75" hidden="1"/>
    <row r="7632" ht="12.75" hidden="1"/>
    <row r="7633" ht="12.75" hidden="1"/>
    <row r="7634" ht="12.75" hidden="1"/>
    <row r="7635" ht="12.75" hidden="1"/>
    <row r="7636" ht="12.75" hidden="1"/>
    <row r="7637" ht="12.75" hidden="1"/>
    <row r="7638" ht="12.75" hidden="1"/>
    <row r="7639" ht="12.75" hidden="1"/>
    <row r="7640" ht="12.75" hidden="1"/>
    <row r="7641" ht="12.75" hidden="1"/>
    <row r="7642" ht="12.75" hidden="1"/>
    <row r="7643" ht="12.75" hidden="1"/>
    <row r="7644" ht="12.75" hidden="1"/>
    <row r="7645" ht="12.75" hidden="1"/>
    <row r="7646" ht="12.75" hidden="1"/>
    <row r="7647" ht="12.75" hidden="1"/>
    <row r="7648" ht="12.75" hidden="1"/>
    <row r="7649" ht="12.75" hidden="1"/>
    <row r="7650" ht="12.75" hidden="1"/>
    <row r="7651" ht="12.75" hidden="1"/>
    <row r="7652" ht="12.75" hidden="1"/>
    <row r="7653" ht="12.75" hidden="1"/>
    <row r="7654" ht="12.75" hidden="1"/>
    <row r="7655" ht="12.75" hidden="1"/>
    <row r="7656" ht="12.75" hidden="1"/>
    <row r="7657" ht="12.75" hidden="1"/>
    <row r="7658" ht="12.75" hidden="1"/>
    <row r="7659" ht="12.75" hidden="1"/>
    <row r="7660" ht="12.75" hidden="1"/>
    <row r="7661" ht="12.75" hidden="1"/>
    <row r="7662" ht="12.75" hidden="1"/>
    <row r="7663" ht="12.75" hidden="1"/>
    <row r="7664" ht="12.75" hidden="1"/>
    <row r="7665" ht="12.75" hidden="1"/>
    <row r="7666" ht="12.75" hidden="1"/>
    <row r="7667" ht="12.75" hidden="1"/>
    <row r="7668" ht="12.75" hidden="1"/>
    <row r="7669" ht="12.75" hidden="1"/>
    <row r="7670" ht="12.75" hidden="1"/>
    <row r="7671" ht="12.75" hidden="1"/>
    <row r="7672" ht="12.75" hidden="1"/>
    <row r="7673" ht="12.75" hidden="1"/>
    <row r="7674" ht="12.75" hidden="1"/>
    <row r="7675" ht="12.75" hidden="1"/>
    <row r="7676" ht="12.75" hidden="1"/>
    <row r="7677" ht="12.75" hidden="1"/>
    <row r="7678" ht="12.75" hidden="1"/>
    <row r="7679" ht="12.75" hidden="1"/>
    <row r="7680" ht="12.75" hidden="1"/>
    <row r="7681" ht="12.75" hidden="1"/>
    <row r="7682" ht="12.75" hidden="1"/>
    <row r="7683" ht="12.75" hidden="1"/>
    <row r="7684" ht="12.75" hidden="1"/>
    <row r="7685" ht="12.75" hidden="1"/>
    <row r="7686" ht="12.75" hidden="1"/>
    <row r="7687" ht="12.75" hidden="1"/>
    <row r="7688" ht="12.75" hidden="1"/>
    <row r="7689" ht="12.75" hidden="1"/>
    <row r="7690" ht="12.75" hidden="1"/>
    <row r="7691" ht="12.75" hidden="1"/>
    <row r="7692" ht="12.75" hidden="1"/>
    <row r="7693" ht="12.75" hidden="1"/>
    <row r="7694" ht="12.75" hidden="1"/>
    <row r="7695" ht="12.75" hidden="1"/>
    <row r="7696" ht="12.75" hidden="1"/>
    <row r="7697" ht="12.75" hidden="1"/>
    <row r="7698" ht="12.75" hidden="1"/>
    <row r="7699" ht="12.75" hidden="1"/>
    <row r="7700" ht="12.75" hidden="1"/>
    <row r="7701" ht="12.75" hidden="1"/>
    <row r="7702" ht="12.75" hidden="1"/>
    <row r="7703" ht="12.75" hidden="1"/>
    <row r="7704" ht="12.75" hidden="1"/>
    <row r="7705" ht="12.75" hidden="1"/>
    <row r="7706" ht="12.75" hidden="1"/>
    <row r="7707" ht="12.75" hidden="1"/>
    <row r="7708" ht="12.75" hidden="1"/>
    <row r="7709" ht="12.75" hidden="1"/>
    <row r="7710" ht="12.75" hidden="1"/>
    <row r="7711" ht="12.75" hidden="1"/>
    <row r="7712" ht="12.75" hidden="1"/>
    <row r="7713" ht="12.75" hidden="1"/>
    <row r="7714" ht="12.75" hidden="1"/>
    <row r="7715" ht="12.75" hidden="1"/>
    <row r="7716" ht="12.75" hidden="1"/>
    <row r="7717" ht="12.75" hidden="1"/>
    <row r="7718" ht="12.75" hidden="1"/>
    <row r="7719" ht="12.75" hidden="1"/>
    <row r="7720" ht="12.75" hidden="1"/>
    <row r="7721" ht="12.75" hidden="1"/>
    <row r="7722" ht="12.75" hidden="1"/>
    <row r="7723" ht="12.75" hidden="1"/>
    <row r="7724" ht="12.75" hidden="1"/>
    <row r="7725" ht="12.75" hidden="1"/>
    <row r="7726" ht="12.75" hidden="1"/>
    <row r="7727" ht="12.75" hidden="1"/>
    <row r="7728" ht="12.75" hidden="1"/>
    <row r="7729" ht="12.75" hidden="1"/>
    <row r="7730" ht="12.75" hidden="1"/>
    <row r="7731" ht="12.75" hidden="1"/>
    <row r="7732" ht="12.75" hidden="1"/>
    <row r="7733" ht="12.75" hidden="1"/>
    <row r="7734" ht="12.75" hidden="1"/>
    <row r="7735" ht="12.75" hidden="1"/>
    <row r="7736" ht="12.75" hidden="1"/>
    <row r="7737" ht="12.75" hidden="1"/>
    <row r="7738" ht="12.75" hidden="1"/>
    <row r="7739" ht="12.75" hidden="1"/>
    <row r="7740" ht="12.75" hidden="1"/>
    <row r="7741" ht="12.75" hidden="1"/>
    <row r="7742" ht="12.75" hidden="1"/>
    <row r="7743" ht="12.75" hidden="1"/>
    <row r="7744" ht="12.75" hidden="1"/>
    <row r="7745" ht="12.75" hidden="1"/>
    <row r="7746" ht="12.75" hidden="1"/>
    <row r="7747" ht="12.75" hidden="1"/>
    <row r="7748" ht="12.75" hidden="1"/>
    <row r="7749" ht="12.75" hidden="1"/>
    <row r="7750" ht="12.75" hidden="1"/>
    <row r="7751" ht="12.75" hidden="1"/>
    <row r="7752" ht="12.75" hidden="1"/>
    <row r="7753" ht="12.75" hidden="1"/>
    <row r="7754" ht="12.75" hidden="1"/>
    <row r="7755" ht="12.75" hidden="1"/>
    <row r="7756" ht="12.75" hidden="1"/>
    <row r="7757" ht="12.75" hidden="1"/>
    <row r="7758" ht="12.75" hidden="1"/>
    <row r="7759" ht="12.75" hidden="1"/>
    <row r="7760" ht="12.75" hidden="1"/>
    <row r="7761" ht="12.75" hidden="1"/>
    <row r="7762" ht="12.75" hidden="1"/>
    <row r="7763" ht="12.75" hidden="1"/>
    <row r="7764" ht="12.75" hidden="1"/>
    <row r="7765" ht="12.75" hidden="1"/>
    <row r="7766" ht="12.75" hidden="1"/>
    <row r="7767" ht="12.75" hidden="1"/>
    <row r="7768" ht="12.75" hidden="1"/>
    <row r="7769" ht="12.75" hidden="1"/>
    <row r="7770" ht="12.75" hidden="1"/>
    <row r="7771" ht="12.75" hidden="1"/>
    <row r="7772" ht="12.75" hidden="1"/>
    <row r="7773" ht="12.75" hidden="1"/>
    <row r="7774" ht="12.75" hidden="1"/>
    <row r="7775" ht="12.75" hidden="1"/>
    <row r="7776" ht="12.75" hidden="1"/>
    <row r="7777" ht="12.75" hidden="1"/>
    <row r="7778" ht="12.75" hidden="1"/>
    <row r="7779" ht="12.75" hidden="1"/>
    <row r="7780" ht="12.75" hidden="1"/>
    <row r="7781" ht="12.75" hidden="1"/>
    <row r="7782" ht="12.75" hidden="1"/>
    <row r="7783" ht="12.75" hidden="1"/>
    <row r="7784" ht="12.75" hidden="1"/>
    <row r="7785" ht="12.75" hidden="1"/>
    <row r="7786" ht="12.75" hidden="1"/>
    <row r="7787" ht="12.75" hidden="1"/>
    <row r="7788" ht="12.75" hidden="1"/>
    <row r="7789" ht="12.75" hidden="1"/>
    <row r="7790" ht="12.75" hidden="1"/>
    <row r="7791" ht="12.75" hidden="1"/>
    <row r="7792" ht="12.75" hidden="1"/>
    <row r="7793" ht="12.75" hidden="1"/>
    <row r="7794" ht="12.75" hidden="1"/>
    <row r="7795" ht="12.75" hidden="1"/>
    <row r="7796" ht="12.75" hidden="1"/>
    <row r="7797" ht="12.75" hidden="1"/>
    <row r="7798" ht="12.75" hidden="1"/>
    <row r="7799" ht="12.75" hidden="1"/>
    <row r="7800" ht="12.75" hidden="1"/>
    <row r="7801" ht="12.75" hidden="1"/>
    <row r="7802" ht="12.75" hidden="1"/>
    <row r="7803" ht="12.75" hidden="1"/>
    <row r="7804" ht="12.75" hidden="1"/>
    <row r="7805" ht="12.75" hidden="1"/>
    <row r="7806" ht="12.75" hidden="1"/>
    <row r="7807" ht="12.75" hidden="1"/>
    <row r="7808" ht="12.75" hidden="1"/>
    <row r="7809" ht="12.75" hidden="1"/>
    <row r="7810" ht="12.75" hidden="1"/>
    <row r="7811" ht="12.75" hidden="1"/>
    <row r="7812" ht="12.75" hidden="1"/>
    <row r="7813" ht="12.75" hidden="1"/>
    <row r="7814" ht="12.75" hidden="1"/>
    <row r="7815" ht="12.75" hidden="1"/>
    <row r="7816" ht="12.75" hidden="1"/>
    <row r="7817" ht="12.75" hidden="1"/>
    <row r="7818" ht="12.75" hidden="1"/>
    <row r="7819" ht="12.75" hidden="1"/>
    <row r="7820" ht="12.75" hidden="1"/>
    <row r="7821" ht="12.75" hidden="1"/>
    <row r="7822" ht="12.75" hidden="1"/>
    <row r="7823" ht="12.75" hidden="1"/>
    <row r="7824" ht="12.75" hidden="1"/>
    <row r="7825" ht="12.75" hidden="1"/>
    <row r="7826" ht="12.75" hidden="1"/>
    <row r="7827" ht="12.75" hidden="1"/>
    <row r="7828" ht="12.75" hidden="1"/>
    <row r="7829" ht="12.75" hidden="1"/>
    <row r="7830" ht="12.75" hidden="1"/>
    <row r="7831" ht="12.75" hidden="1"/>
    <row r="7832" ht="12.75" hidden="1"/>
    <row r="7833" ht="12.75" hidden="1"/>
    <row r="7834" ht="12.75" hidden="1"/>
    <row r="7835" ht="12.75" hidden="1"/>
    <row r="7836" ht="12.75" hidden="1"/>
    <row r="7837" ht="12.75" hidden="1"/>
    <row r="7838" ht="12.75" hidden="1"/>
    <row r="7839" ht="12.75" hidden="1"/>
    <row r="7840" ht="12.75" hidden="1"/>
    <row r="7841" ht="12.75" hidden="1"/>
    <row r="7842" ht="12.75" hidden="1"/>
    <row r="7843" ht="12.75" hidden="1"/>
    <row r="7844" ht="12.75" hidden="1"/>
    <row r="7845" ht="12.75" hidden="1"/>
    <row r="7846" ht="12.75" hidden="1"/>
    <row r="7847" ht="12.75" hidden="1"/>
    <row r="7848" ht="12.75" hidden="1"/>
    <row r="7849" ht="12.75" hidden="1"/>
    <row r="7850" ht="12.75" hidden="1"/>
    <row r="7851" ht="12.75" hidden="1"/>
    <row r="7852" ht="12.75" hidden="1"/>
    <row r="7853" ht="12.75" hidden="1"/>
    <row r="7854" ht="12.75" hidden="1"/>
    <row r="7855" ht="12.75" hidden="1"/>
    <row r="7856" ht="12.75" hidden="1"/>
    <row r="7857" ht="12.75" hidden="1"/>
    <row r="7858" ht="12.75" hidden="1"/>
    <row r="7859" ht="12.75" hidden="1"/>
    <row r="7860" ht="12.75" hidden="1"/>
    <row r="7861" ht="12.75" hidden="1"/>
    <row r="7862" ht="12.75" hidden="1"/>
    <row r="7863" ht="12.75" hidden="1"/>
    <row r="7864" ht="12.75" hidden="1"/>
    <row r="7865" ht="12.75" hidden="1"/>
    <row r="7866" ht="12.75" hidden="1"/>
    <row r="7867" ht="12.75" hidden="1"/>
    <row r="7868" ht="12.75" hidden="1"/>
    <row r="7869" ht="12.75" hidden="1"/>
    <row r="7870" ht="12.75" hidden="1"/>
    <row r="7871" ht="12.75" hidden="1"/>
    <row r="7872" ht="12.75" hidden="1"/>
    <row r="7873" ht="12.75" hidden="1"/>
    <row r="7874" ht="12.75" hidden="1"/>
    <row r="7875" ht="12.75" hidden="1"/>
    <row r="7876" ht="12.75" hidden="1"/>
    <row r="7877" ht="12.75" hidden="1"/>
    <row r="7878" ht="12.75" hidden="1"/>
    <row r="7879" ht="12.75" hidden="1"/>
    <row r="7880" ht="12.75" hidden="1"/>
    <row r="7881" ht="12.75" hidden="1"/>
    <row r="7882" ht="12.75" hidden="1"/>
    <row r="7883" ht="12.75" hidden="1"/>
    <row r="7884" ht="12.75" hidden="1"/>
    <row r="7885" ht="12.75" hidden="1"/>
    <row r="7886" ht="12.75" hidden="1"/>
    <row r="7887" ht="12.75" hidden="1"/>
    <row r="7888" ht="12.75" hidden="1"/>
    <row r="7889" ht="12.75" hidden="1"/>
    <row r="7890" ht="12.75" hidden="1"/>
    <row r="7891" ht="12.75" hidden="1"/>
    <row r="7892" ht="12.75" hidden="1"/>
    <row r="7893" ht="12.75" hidden="1"/>
    <row r="7894" ht="12.75" hidden="1"/>
    <row r="7895" ht="12.75" hidden="1"/>
    <row r="7896" ht="12.75" hidden="1"/>
    <row r="7897" ht="12.75" hidden="1"/>
    <row r="7898" ht="12.75" hidden="1"/>
    <row r="7899" ht="12.75" hidden="1"/>
    <row r="7900" ht="12.75" hidden="1"/>
    <row r="7901" ht="12.75" hidden="1"/>
    <row r="7902" ht="12.75" hidden="1"/>
    <row r="7903" ht="12.75" hidden="1"/>
    <row r="7904" ht="12.75" hidden="1"/>
    <row r="7905" ht="12.75" hidden="1"/>
    <row r="7906" ht="12.75" hidden="1"/>
    <row r="7907" ht="12.75" hidden="1"/>
    <row r="7908" ht="12.75" hidden="1"/>
    <row r="7909" ht="12.75" hidden="1"/>
    <row r="7910" ht="12.75" hidden="1"/>
    <row r="7911" ht="12.75" hidden="1"/>
    <row r="7912" ht="12.75" hidden="1"/>
    <row r="7913" ht="12.75" hidden="1"/>
    <row r="7914" ht="12.75" hidden="1"/>
    <row r="7915" ht="12.75" hidden="1"/>
    <row r="7916" ht="12.75" hidden="1"/>
    <row r="7917" ht="12.75" hidden="1"/>
    <row r="7918" ht="12.75" hidden="1"/>
    <row r="7919" ht="12.75" hidden="1"/>
    <row r="7920" ht="12.75" hidden="1"/>
    <row r="7921" ht="12.75" hidden="1"/>
    <row r="7922" ht="12.75" hidden="1"/>
    <row r="7923" ht="12.75" hidden="1"/>
    <row r="7924" ht="12.75" hidden="1"/>
    <row r="7925" ht="12.75" hidden="1"/>
    <row r="7926" ht="12.75" hidden="1"/>
    <row r="7927" ht="12.75" hidden="1"/>
    <row r="7928" ht="12.75" hidden="1"/>
    <row r="7929" ht="12.75" hidden="1"/>
    <row r="7930" ht="12.75" hidden="1"/>
    <row r="7931" ht="12.75" hidden="1"/>
    <row r="7932" ht="12.75" hidden="1"/>
    <row r="7933" ht="12.75" hidden="1"/>
    <row r="7934" ht="12.75" hidden="1"/>
    <row r="7935" ht="12.75" hidden="1"/>
    <row r="7936" ht="12.75" hidden="1"/>
    <row r="7937" ht="12.75" hidden="1"/>
    <row r="7938" ht="12.75" hidden="1"/>
    <row r="7939" ht="12.75" hidden="1"/>
    <row r="7940" ht="12.75" hidden="1"/>
    <row r="7941" ht="12.75" hidden="1"/>
    <row r="7942" ht="12.75" hidden="1"/>
    <row r="7943" ht="12.75" hidden="1"/>
    <row r="7944" ht="12.75" hidden="1"/>
    <row r="7945" ht="12.75" hidden="1"/>
    <row r="7946" ht="12.75" hidden="1"/>
    <row r="7947" ht="12.75" hidden="1"/>
    <row r="7948" ht="12.75" hidden="1"/>
    <row r="7949" ht="12.75" hidden="1"/>
    <row r="7950" ht="12.75" hidden="1"/>
    <row r="7951" ht="12.75" hidden="1"/>
    <row r="7952" ht="12.75" hidden="1"/>
    <row r="7953" ht="12.75" hidden="1"/>
    <row r="7954" ht="12.75" hidden="1"/>
    <row r="7955" ht="12.75" hidden="1"/>
    <row r="7956" ht="12.75" hidden="1"/>
    <row r="7957" ht="12.75" hidden="1"/>
    <row r="7958" ht="12.75" hidden="1"/>
    <row r="7959" ht="12.75" hidden="1"/>
    <row r="7960" ht="12.75" hidden="1"/>
    <row r="7961" ht="12.75" hidden="1"/>
    <row r="7962" ht="12.75" hidden="1"/>
    <row r="7963" ht="12.75" hidden="1"/>
    <row r="7964" ht="12.75" hidden="1"/>
    <row r="7965" ht="12.75" hidden="1"/>
    <row r="7966" ht="12.75" hidden="1"/>
    <row r="7967" ht="12.75" hidden="1"/>
    <row r="7968" ht="12.75" hidden="1"/>
    <row r="7969" ht="12.75" hidden="1"/>
    <row r="7970" ht="12.75" hidden="1"/>
    <row r="7971" ht="12.75" hidden="1"/>
    <row r="7972" ht="12.75" hidden="1"/>
    <row r="7973" ht="12.75" hidden="1"/>
    <row r="7974" ht="12.75" hidden="1"/>
    <row r="7975" ht="12.75" hidden="1"/>
    <row r="7976" ht="12.75" hidden="1"/>
    <row r="7977" ht="12.75" hidden="1"/>
    <row r="7978" ht="12.75" hidden="1"/>
    <row r="7979" ht="12.75" hidden="1"/>
    <row r="7980" ht="12.75" hidden="1"/>
    <row r="7981" ht="12.75" hidden="1"/>
    <row r="7982" ht="12.75" hidden="1"/>
    <row r="7983" ht="12.75" hidden="1"/>
    <row r="7984" ht="12.75" hidden="1"/>
    <row r="7985" ht="12.75" hidden="1"/>
    <row r="7986" ht="12.75" hidden="1"/>
    <row r="7987" ht="12.75" hidden="1"/>
    <row r="7988" ht="12.75" hidden="1"/>
    <row r="7989" ht="12.75" hidden="1"/>
    <row r="7990" ht="12.75" hidden="1"/>
    <row r="7991" ht="12.75" hidden="1"/>
    <row r="7992" ht="12.75" hidden="1"/>
    <row r="7993" ht="12.75" hidden="1"/>
    <row r="7994" ht="12.75" hidden="1"/>
    <row r="7995" ht="12.75" hidden="1"/>
    <row r="7996" ht="12.75" hidden="1"/>
    <row r="7997" ht="12.75" hidden="1"/>
    <row r="7998" ht="12.75" hidden="1"/>
    <row r="7999" ht="12.75" hidden="1"/>
    <row r="8000" ht="12.75" hidden="1"/>
    <row r="8001" ht="12.75" hidden="1"/>
    <row r="8002" ht="12.75" hidden="1"/>
    <row r="8003" ht="12.75" hidden="1"/>
    <row r="8004" ht="12.75" hidden="1"/>
    <row r="8005" ht="12.75" hidden="1"/>
    <row r="8006" ht="12.75" hidden="1"/>
    <row r="8007" ht="12.75" hidden="1"/>
    <row r="8008" ht="12.75" hidden="1"/>
    <row r="8009" ht="12.75" hidden="1"/>
    <row r="8010" ht="12.75" hidden="1"/>
    <row r="8011" ht="12.75" hidden="1"/>
    <row r="8012" ht="12.75" hidden="1"/>
    <row r="8013" ht="12.75" hidden="1"/>
    <row r="8014" ht="12.75" hidden="1"/>
    <row r="8015" ht="12.75" hidden="1"/>
    <row r="8016" ht="12.75" hidden="1"/>
    <row r="8017" ht="12.75" hidden="1"/>
    <row r="8018" ht="12.75" hidden="1"/>
    <row r="8019" ht="12.75" hidden="1"/>
    <row r="8020" ht="12.75" hidden="1"/>
    <row r="8021" ht="12.75" hidden="1"/>
    <row r="8022" ht="12.75" hidden="1"/>
    <row r="8023" ht="12.75" hidden="1"/>
    <row r="8024" ht="12.75" hidden="1"/>
    <row r="8025" ht="12.75" hidden="1"/>
    <row r="8026" ht="12.75" hidden="1"/>
    <row r="8027" ht="12.75" hidden="1"/>
    <row r="8028" ht="12.75" hidden="1"/>
    <row r="8029" ht="12.75" hidden="1"/>
    <row r="8030" ht="12.75" hidden="1"/>
    <row r="8031" ht="12.75" hidden="1"/>
    <row r="8032" ht="12.75" hidden="1"/>
    <row r="8033" ht="12.75" hidden="1"/>
    <row r="8034" ht="12.75" hidden="1"/>
    <row r="8035" ht="12.75" hidden="1"/>
    <row r="8036" ht="12.75" hidden="1"/>
    <row r="8037" ht="12.75" hidden="1"/>
    <row r="8038" ht="12.75" hidden="1"/>
    <row r="8039" ht="12.75" hidden="1"/>
    <row r="8040" ht="12.75" hidden="1"/>
    <row r="8041" ht="12.75" hidden="1"/>
    <row r="8042" ht="12.75" hidden="1"/>
    <row r="8043" ht="12.75" hidden="1"/>
    <row r="8044" ht="12.75" hidden="1"/>
    <row r="8045" ht="12.75" hidden="1"/>
    <row r="8046" ht="12.75" hidden="1"/>
    <row r="8047" ht="12.75" hidden="1"/>
    <row r="8048" ht="12.75" hidden="1"/>
    <row r="8049" ht="12.75" hidden="1"/>
    <row r="8050" ht="12.75" hidden="1"/>
    <row r="8051" ht="12.75" hidden="1"/>
    <row r="8052" ht="12.75" hidden="1"/>
    <row r="8053" ht="12.75" hidden="1"/>
    <row r="8054" ht="12.75" hidden="1"/>
    <row r="8055" ht="12.75" hidden="1"/>
    <row r="8056" ht="12.75" hidden="1"/>
    <row r="8057" ht="12.75" hidden="1"/>
    <row r="8058" ht="12.75" hidden="1"/>
    <row r="8059" ht="12.75" hidden="1"/>
    <row r="8060" ht="12.75" hidden="1"/>
    <row r="8061" ht="12.75" hidden="1"/>
    <row r="8062" ht="12.75" hidden="1"/>
    <row r="8063" ht="12.75" hidden="1"/>
    <row r="8064" ht="12.75" hidden="1"/>
    <row r="8065" ht="12.75" hidden="1"/>
    <row r="8066" ht="12.75" hidden="1"/>
    <row r="8067" ht="12.75" hidden="1"/>
    <row r="8068" ht="12.75" hidden="1"/>
    <row r="8069" ht="12.75" hidden="1"/>
    <row r="8070" ht="12.75" hidden="1"/>
    <row r="8071" ht="12.75" hidden="1"/>
    <row r="8072" ht="12.75" hidden="1"/>
    <row r="8073" ht="12.75" hidden="1"/>
    <row r="8074" ht="12.75" hidden="1"/>
    <row r="8075" ht="12.75" hidden="1"/>
    <row r="8076" ht="12.75" hidden="1"/>
    <row r="8077" ht="12.75" hidden="1"/>
    <row r="8078" ht="12.75" hidden="1"/>
    <row r="8079" ht="12.75" hidden="1"/>
    <row r="8080" ht="12.75" hidden="1"/>
    <row r="8081" ht="12.75" hidden="1"/>
    <row r="8082" ht="12.75" hidden="1"/>
    <row r="8083" ht="12.75" hidden="1"/>
    <row r="8084" ht="12.75" hidden="1"/>
    <row r="8085" ht="12.75" hidden="1"/>
    <row r="8086" ht="12.75" hidden="1"/>
    <row r="8087" ht="12.75" hidden="1"/>
    <row r="8088" ht="12.75" hidden="1"/>
    <row r="8089" ht="12.75" hidden="1"/>
    <row r="8090" ht="12.75" hidden="1"/>
    <row r="8091" ht="12.75" hidden="1"/>
    <row r="8092" ht="12.75" hidden="1"/>
    <row r="8093" ht="12.75" hidden="1"/>
    <row r="8094" ht="12.75" hidden="1"/>
    <row r="8095" ht="12.75" hidden="1"/>
    <row r="8096" ht="12.75" hidden="1"/>
    <row r="8097" ht="12.75" hidden="1"/>
    <row r="8098" ht="12.75" hidden="1"/>
    <row r="8099" ht="12.75" hidden="1"/>
    <row r="8100" ht="12.75" hidden="1"/>
    <row r="8101" ht="12.75" hidden="1"/>
    <row r="8102" ht="12.75" hidden="1"/>
    <row r="8103" ht="12.75" hidden="1"/>
    <row r="8104" ht="12.75" hidden="1"/>
    <row r="8105" ht="12.75" hidden="1"/>
    <row r="8106" ht="12.75" hidden="1"/>
    <row r="8107" ht="12.75" hidden="1"/>
    <row r="8108" ht="12.75" hidden="1"/>
    <row r="8109" ht="12.75" hidden="1"/>
    <row r="8110" ht="12.75" hidden="1"/>
    <row r="8111" ht="12.75" hidden="1"/>
    <row r="8112" ht="12.75" hidden="1"/>
    <row r="8113" ht="12.75" hidden="1"/>
    <row r="8114" ht="12.75" hidden="1"/>
    <row r="8115" ht="12.75" hidden="1"/>
    <row r="8116" ht="12.75" hidden="1"/>
    <row r="8117" ht="12.75" hidden="1"/>
    <row r="8118" ht="12.75" hidden="1"/>
    <row r="8119" ht="12.75" hidden="1"/>
    <row r="8120" ht="12.75" hidden="1"/>
    <row r="8121" ht="12.75" hidden="1"/>
    <row r="8122" ht="12.75" hidden="1"/>
    <row r="8123" ht="12.75" hidden="1"/>
    <row r="8124" ht="12.75" hidden="1"/>
    <row r="8125" ht="12.75" hidden="1"/>
    <row r="8126" ht="12.75" hidden="1"/>
    <row r="8127" ht="12.75" hidden="1"/>
    <row r="8128" ht="12.75" hidden="1"/>
    <row r="8129" ht="12.75" hidden="1"/>
    <row r="8130" ht="12.75" hidden="1"/>
    <row r="8131" ht="12.75" hidden="1"/>
    <row r="8132" ht="12.75" hidden="1"/>
    <row r="8133" ht="12.75" hidden="1"/>
    <row r="8134" ht="12.75" hidden="1"/>
    <row r="8135" ht="12.75" hidden="1"/>
    <row r="8136" ht="12.75" hidden="1"/>
    <row r="8137" ht="12.75" hidden="1"/>
    <row r="8138" ht="12.75" hidden="1"/>
    <row r="8139" ht="12.75" hidden="1"/>
    <row r="8140" ht="12.75" hidden="1"/>
    <row r="8141" ht="12.75" hidden="1"/>
    <row r="8142" ht="12.75" hidden="1"/>
    <row r="8143" ht="12.75" hidden="1"/>
    <row r="8144" ht="12.75" hidden="1"/>
    <row r="8145" ht="12.75" hidden="1"/>
    <row r="8146" ht="12.75" hidden="1"/>
    <row r="8147" ht="12.75" hidden="1"/>
    <row r="8148" ht="12.75" hidden="1"/>
    <row r="8149" ht="12.75" hidden="1"/>
    <row r="8150" ht="12.75" hidden="1"/>
    <row r="8151" ht="12.75" hidden="1"/>
    <row r="8152" ht="12.75" hidden="1"/>
    <row r="8153" ht="12.75" hidden="1"/>
    <row r="8154" ht="12.75" hidden="1"/>
    <row r="8155" ht="12.75" hidden="1"/>
    <row r="8156" ht="12.75" hidden="1"/>
    <row r="8157" ht="12.75" hidden="1"/>
    <row r="8158" ht="12.75" hidden="1"/>
    <row r="8159" ht="12.75" hidden="1"/>
    <row r="8160" ht="12.75" hidden="1"/>
    <row r="8161" ht="12.75" hidden="1"/>
    <row r="8162" ht="12.75" hidden="1"/>
    <row r="8163" ht="12.75" hidden="1"/>
    <row r="8164" ht="12.75" hidden="1"/>
    <row r="8165" ht="12.75" hidden="1"/>
    <row r="8166" ht="12.75" hidden="1"/>
    <row r="8167" ht="12.75" hidden="1"/>
    <row r="8168" ht="12.75" hidden="1"/>
    <row r="8169" ht="12.75" hidden="1"/>
    <row r="8170" ht="12.75" hidden="1"/>
    <row r="8171" ht="12.75" hidden="1"/>
    <row r="8172" ht="12.75" hidden="1"/>
    <row r="8173" ht="12.75" hidden="1"/>
    <row r="8174" ht="12.75" hidden="1"/>
    <row r="8175" ht="12.75" hidden="1"/>
    <row r="8176" ht="12.75" hidden="1"/>
    <row r="8177" ht="12.75" hidden="1"/>
    <row r="8178" ht="12.75" hidden="1"/>
    <row r="8179" ht="12.75" hidden="1"/>
    <row r="8180" ht="12.75" hidden="1"/>
    <row r="8181" ht="12.75" hidden="1"/>
    <row r="8182" ht="12.75" hidden="1"/>
    <row r="8183" ht="12.75" hidden="1"/>
    <row r="8184" ht="12.75" hidden="1"/>
    <row r="8185" ht="12.75" hidden="1"/>
    <row r="8186" ht="12.75" hidden="1"/>
    <row r="8187" ht="12.75" hidden="1"/>
    <row r="8188" ht="12.75" hidden="1"/>
    <row r="8189" ht="12.75" hidden="1"/>
    <row r="8190" ht="12.75" hidden="1"/>
    <row r="8191" ht="12.75" hidden="1"/>
    <row r="8192" ht="12.75" hidden="1"/>
    <row r="8193" ht="12.75" hidden="1"/>
    <row r="8194" ht="12.75" hidden="1"/>
    <row r="8195" ht="12.75" hidden="1"/>
    <row r="8196" ht="12.75" hidden="1"/>
    <row r="8197" ht="12.75" hidden="1"/>
    <row r="8198" ht="12.75" hidden="1"/>
    <row r="8199" ht="12.75" hidden="1"/>
    <row r="8200" ht="12.75" hidden="1"/>
    <row r="8201" ht="12.75" hidden="1"/>
    <row r="8202" ht="12.75" hidden="1"/>
    <row r="8203" ht="12.75" hidden="1"/>
    <row r="8204" ht="12.75" hidden="1"/>
    <row r="8205" ht="12.75" hidden="1"/>
    <row r="8206" ht="12.75" hidden="1"/>
    <row r="8207" ht="12.75" hidden="1"/>
    <row r="8208" ht="12.75" hidden="1"/>
    <row r="8209" ht="12.75" hidden="1"/>
    <row r="8210" ht="12.75" hidden="1"/>
    <row r="8211" ht="12.75" hidden="1"/>
    <row r="8212" ht="12.75" hidden="1"/>
    <row r="8213" ht="12.75" hidden="1"/>
    <row r="8214" ht="12.75" hidden="1"/>
    <row r="8215" ht="12.75" hidden="1"/>
    <row r="8216" ht="12.75" hidden="1"/>
    <row r="8217" ht="12.75" hidden="1"/>
    <row r="8218" ht="12.75" hidden="1"/>
    <row r="8219" ht="12.75" hidden="1"/>
    <row r="8220" ht="12.75" hidden="1"/>
    <row r="8221" ht="12.75" hidden="1"/>
    <row r="8222" ht="12.75" hidden="1"/>
    <row r="8223" ht="12.75" hidden="1"/>
    <row r="8224" ht="12.75" hidden="1"/>
    <row r="8225" ht="12.75" hidden="1"/>
    <row r="8226" ht="12.75" hidden="1"/>
    <row r="8227" ht="12.75" hidden="1"/>
    <row r="8228" ht="12.75" hidden="1"/>
    <row r="8229" ht="12.75" hidden="1"/>
    <row r="8230" ht="12.75" hidden="1"/>
    <row r="8231" ht="12.75" hidden="1"/>
    <row r="8232" ht="12.75" hidden="1"/>
    <row r="8233" ht="12.75" hidden="1"/>
    <row r="8234" ht="12.75" hidden="1"/>
    <row r="8235" ht="12.75" hidden="1"/>
    <row r="8236" ht="12.75" hidden="1"/>
    <row r="8237" ht="12.75" hidden="1"/>
    <row r="8238" ht="12.75" hidden="1"/>
    <row r="8239" ht="12.75" hidden="1"/>
    <row r="8240" ht="12.75" hidden="1"/>
    <row r="8241" ht="12.75" hidden="1"/>
    <row r="8242" ht="12.75" hidden="1"/>
    <row r="8243" ht="12.75" hidden="1"/>
    <row r="8244" ht="12.75" hidden="1"/>
    <row r="8245" ht="12.75" hidden="1"/>
    <row r="8246" ht="12.75" hidden="1"/>
    <row r="8247" ht="12.75" hidden="1"/>
    <row r="8248" ht="12.75" hidden="1"/>
    <row r="8249" ht="12.75" hidden="1"/>
    <row r="8250" ht="12.75" hidden="1"/>
    <row r="8251" ht="12.75" hidden="1"/>
    <row r="8252" ht="12.75" hidden="1"/>
    <row r="8253" ht="12.75" hidden="1"/>
    <row r="8254" ht="12.75" hidden="1"/>
    <row r="8255" ht="12.75" hidden="1"/>
    <row r="8256" ht="12.75" hidden="1"/>
    <row r="8257" ht="12.75" hidden="1"/>
    <row r="8258" ht="12.75" hidden="1"/>
    <row r="8259" ht="12.75" hidden="1"/>
    <row r="8260" ht="12.75" hidden="1"/>
    <row r="8261" ht="12.75" hidden="1"/>
    <row r="8262" ht="12.75" hidden="1"/>
    <row r="8263" ht="12.75" hidden="1"/>
    <row r="8264" ht="12.75" hidden="1"/>
    <row r="8265" ht="12.75" hidden="1"/>
    <row r="8266" ht="12.75" hidden="1"/>
    <row r="8267" ht="12.75" hidden="1"/>
    <row r="8268" ht="12.75" hidden="1"/>
    <row r="8269" ht="12.75" hidden="1"/>
    <row r="8270" ht="12.75" hidden="1"/>
    <row r="8271" ht="12.75" hidden="1"/>
    <row r="8272" ht="12.75" hidden="1"/>
    <row r="8273" ht="12.75" hidden="1"/>
    <row r="8274" ht="12.75" hidden="1"/>
    <row r="8275" ht="12.75" hidden="1"/>
    <row r="8276" ht="12.75" hidden="1"/>
    <row r="8277" ht="12.75" hidden="1"/>
    <row r="8278" ht="12.75" hidden="1"/>
    <row r="8279" ht="12.75" hidden="1"/>
    <row r="8280" ht="12.75" hidden="1"/>
    <row r="8281" ht="12.75" hidden="1"/>
    <row r="8282" ht="12.75" hidden="1"/>
    <row r="8283" ht="12.75" hidden="1"/>
    <row r="8284" ht="12.75" hidden="1"/>
    <row r="8285" ht="12.75" hidden="1"/>
    <row r="8286" ht="12.75" hidden="1"/>
    <row r="8287" ht="12.75" hidden="1"/>
    <row r="8288" ht="12.75" hidden="1"/>
    <row r="8289" ht="12.75" hidden="1"/>
    <row r="8290" ht="12.75" hidden="1"/>
    <row r="8291" ht="12.75" hidden="1"/>
    <row r="8292" ht="12.75" hidden="1"/>
    <row r="8293" ht="12.75" hidden="1"/>
    <row r="8294" ht="12.75" hidden="1"/>
    <row r="8295" ht="12.75" hidden="1"/>
    <row r="8296" ht="12.75" hidden="1"/>
    <row r="8297" ht="12.75" hidden="1"/>
    <row r="8298" ht="12.75" hidden="1"/>
    <row r="8299" ht="12.75" hidden="1"/>
    <row r="8300" ht="12.75" hidden="1"/>
    <row r="8301" ht="12.75" hidden="1"/>
    <row r="8302" ht="12.75" hidden="1"/>
    <row r="8303" ht="12.75" hidden="1"/>
    <row r="8304" ht="12.75" hidden="1"/>
    <row r="8305" ht="12.75" hidden="1"/>
    <row r="8306" ht="12.75" hidden="1"/>
    <row r="8307" ht="12.75" hidden="1"/>
    <row r="8308" ht="12.75" hidden="1"/>
    <row r="8309" ht="12.75" hidden="1"/>
    <row r="8310" ht="12.75" hidden="1"/>
    <row r="8311" ht="12.75" hidden="1"/>
    <row r="8312" ht="12.75" hidden="1"/>
    <row r="8313" ht="12.75" hidden="1"/>
    <row r="8314" ht="12.75" hidden="1"/>
    <row r="8315" ht="12.75" hidden="1"/>
    <row r="8316" ht="12.75" hidden="1"/>
    <row r="8317" ht="12.75" hidden="1"/>
    <row r="8318" ht="12.75" hidden="1"/>
    <row r="8319" ht="12.75" hidden="1"/>
    <row r="8320" ht="12.75" hidden="1"/>
    <row r="8321" ht="12.75" hidden="1"/>
    <row r="8322" ht="12.75" hidden="1"/>
    <row r="8323" ht="12.75" hidden="1"/>
    <row r="8324" ht="12.75" hidden="1"/>
    <row r="8325" ht="12.75" hidden="1"/>
    <row r="8326" ht="12.75" hidden="1"/>
    <row r="8327" ht="12.75" hidden="1"/>
    <row r="8328" ht="12.75" hidden="1"/>
    <row r="8329" ht="12.75" hidden="1"/>
    <row r="8330" ht="12.75" hidden="1"/>
    <row r="8331" ht="12.75" hidden="1"/>
    <row r="8332" ht="12.75" hidden="1"/>
    <row r="8333" ht="12.75" hidden="1"/>
    <row r="8334" ht="12.75" hidden="1"/>
    <row r="8335" ht="12.75" hidden="1"/>
    <row r="8336" ht="12.75" hidden="1"/>
    <row r="8337" ht="12.75" hidden="1"/>
    <row r="8338" ht="12.75" hidden="1"/>
    <row r="8339" ht="12.75" hidden="1"/>
    <row r="8340" ht="12.75" hidden="1"/>
    <row r="8341" ht="12.75" hidden="1"/>
    <row r="8342" ht="12.75" hidden="1"/>
    <row r="8343" ht="12.75" hidden="1"/>
    <row r="8344" ht="12.75" hidden="1"/>
    <row r="8345" ht="12.75" hidden="1"/>
    <row r="8346" ht="12.75" hidden="1"/>
    <row r="8347" ht="12.75" hidden="1"/>
    <row r="8348" ht="12.75" hidden="1"/>
    <row r="8349" ht="12.75" hidden="1"/>
    <row r="8350" ht="12.75" hidden="1"/>
    <row r="8351" ht="12.75" hidden="1"/>
    <row r="8352" ht="12.75" hidden="1"/>
    <row r="8353" ht="12.75" hidden="1"/>
    <row r="8354" ht="12.75" hidden="1"/>
    <row r="8355" ht="12.75" hidden="1"/>
    <row r="8356" ht="12.75" hidden="1"/>
    <row r="8357" ht="12.75" hidden="1"/>
    <row r="8358" ht="12.75" hidden="1"/>
    <row r="8359" ht="12.75" hidden="1"/>
    <row r="8360" ht="12.75" hidden="1"/>
    <row r="8361" ht="12.75" hidden="1"/>
    <row r="8362" ht="12.75" hidden="1"/>
    <row r="8363" ht="12.75" hidden="1"/>
    <row r="8364" ht="12.75" hidden="1"/>
    <row r="8365" ht="12.75" hidden="1"/>
    <row r="8366" ht="12.75" hidden="1"/>
    <row r="8367" ht="12.75" hidden="1"/>
    <row r="8368" ht="12.75" hidden="1"/>
    <row r="8369" ht="12.75" hidden="1"/>
    <row r="8370" ht="12.75" hidden="1"/>
    <row r="8371" ht="12.75" hidden="1"/>
    <row r="8372" ht="12.75" hidden="1"/>
    <row r="8373" ht="12.75" hidden="1"/>
    <row r="8374" ht="12.75" hidden="1"/>
    <row r="8375" ht="12.75" hidden="1"/>
    <row r="8376" ht="12.75" hidden="1"/>
    <row r="8377" ht="12.75" hidden="1"/>
    <row r="8378" ht="12.75" hidden="1"/>
    <row r="8379" ht="12.75" hidden="1"/>
    <row r="8380" ht="12.75" hidden="1"/>
    <row r="8381" ht="12.75" hidden="1"/>
    <row r="8382" ht="12.75" hidden="1"/>
    <row r="8383" ht="12.75" hidden="1"/>
    <row r="8384" ht="12.75" hidden="1"/>
    <row r="8385" ht="12.75" hidden="1"/>
    <row r="8386" ht="12.75" hidden="1"/>
    <row r="8387" ht="12.75" hidden="1"/>
    <row r="8388" ht="12.75" hidden="1"/>
    <row r="8389" ht="12.75" hidden="1"/>
    <row r="8390" ht="12.75" hidden="1"/>
    <row r="8391" ht="12.75" hidden="1"/>
    <row r="8392" ht="12.75" hidden="1"/>
    <row r="8393" ht="12.75" hidden="1"/>
    <row r="8394" ht="12.75" hidden="1"/>
    <row r="8395" ht="12.75" hidden="1"/>
    <row r="8396" ht="12.75" hidden="1"/>
    <row r="8397" ht="12.75" hidden="1"/>
    <row r="8398" ht="12.75" hidden="1"/>
    <row r="8399" ht="12.75" hidden="1"/>
    <row r="8400" ht="12.75" hidden="1"/>
    <row r="8401" ht="12.75" hidden="1"/>
    <row r="8402" ht="12.75" hidden="1"/>
    <row r="8403" ht="12.75" hidden="1"/>
    <row r="8404" ht="12.75" hidden="1"/>
    <row r="8405" ht="12.75" hidden="1"/>
    <row r="8406" ht="12.75" hidden="1"/>
    <row r="8407" ht="12.75" hidden="1"/>
    <row r="8408" ht="12.75" hidden="1"/>
    <row r="8409" ht="12.75" hidden="1"/>
    <row r="8410" ht="12.75" hidden="1"/>
    <row r="8411" ht="12.75" hidden="1"/>
    <row r="8412" ht="12.75" hidden="1"/>
    <row r="8413" ht="12.75" hidden="1"/>
    <row r="8414" ht="12.75" hidden="1"/>
    <row r="8415" ht="12.75" hidden="1"/>
    <row r="8416" ht="12.75" hidden="1"/>
    <row r="8417" ht="12.75" hidden="1"/>
    <row r="8418" ht="12.75" hidden="1"/>
    <row r="8419" ht="12.75" hidden="1"/>
    <row r="8420" ht="12.75" hidden="1"/>
    <row r="8421" ht="12.75" hidden="1"/>
    <row r="8422" ht="12.75" hidden="1"/>
    <row r="8423" ht="12.75" hidden="1"/>
    <row r="8424" ht="12.75" hidden="1"/>
    <row r="8425" ht="12.75" hidden="1"/>
    <row r="8426" ht="12.75" hidden="1"/>
    <row r="8427" ht="12.75" hidden="1"/>
    <row r="8428" ht="12.75" hidden="1"/>
    <row r="8429" ht="12.75" hidden="1"/>
    <row r="8430" ht="12.75" hidden="1"/>
    <row r="8431" ht="12.75" hidden="1"/>
    <row r="8432" ht="12.75" hidden="1"/>
    <row r="8433" ht="12.75" hidden="1"/>
    <row r="8434" ht="12.75" hidden="1"/>
    <row r="8435" ht="12.75" hidden="1"/>
    <row r="8436" ht="12.75" hidden="1"/>
    <row r="8437" ht="12.75" hidden="1"/>
    <row r="8438" ht="12.75" hidden="1"/>
    <row r="8439" ht="12.75" hidden="1"/>
    <row r="8440" ht="12.75" hidden="1"/>
    <row r="8441" ht="12.75" hidden="1"/>
    <row r="8442" ht="12.75" hidden="1"/>
    <row r="8443" ht="12.75" hidden="1"/>
    <row r="8444" ht="12.75" hidden="1"/>
    <row r="8445" ht="12.75" hidden="1"/>
    <row r="8446" ht="12.75" hidden="1"/>
    <row r="8447" ht="12.75" hidden="1"/>
    <row r="8448" ht="12.75" hidden="1"/>
    <row r="8449" ht="12.75" hidden="1"/>
    <row r="8450" ht="12.75" hidden="1"/>
    <row r="8451" ht="12.75" hidden="1"/>
    <row r="8452" ht="12.75" hidden="1"/>
    <row r="8453" ht="12.75" hidden="1"/>
    <row r="8454" ht="12.75" hidden="1"/>
    <row r="8455" ht="12.75" hidden="1"/>
    <row r="8456" ht="12.75" hidden="1"/>
    <row r="8457" ht="12.75" hidden="1"/>
    <row r="8458" ht="12.75" hidden="1"/>
    <row r="8459" ht="12.75" hidden="1"/>
    <row r="8460" ht="12.75" hidden="1"/>
    <row r="8461" ht="12.75" hidden="1"/>
    <row r="8462" ht="12.75" hidden="1"/>
    <row r="8463" ht="12.75" hidden="1"/>
    <row r="8464" ht="12.75" hidden="1"/>
    <row r="8465" ht="12.75" hidden="1"/>
    <row r="8466" ht="12.75" hidden="1"/>
    <row r="8467" ht="12.75" hidden="1"/>
    <row r="8468" ht="12.75" hidden="1"/>
    <row r="8469" ht="12.75" hidden="1"/>
    <row r="8470" ht="12.75" hidden="1"/>
    <row r="8471" ht="12.75" hidden="1"/>
    <row r="8472" ht="12.75" hidden="1"/>
    <row r="8473" ht="12.75" hidden="1"/>
    <row r="8474" ht="12.75" hidden="1"/>
    <row r="8475" ht="12.75" hidden="1"/>
    <row r="8476" ht="12.75" hidden="1"/>
    <row r="8477" ht="12.75" hidden="1"/>
    <row r="8478" ht="12.75" hidden="1"/>
    <row r="8479" ht="12.75" hidden="1"/>
    <row r="8480" ht="12.75" hidden="1"/>
    <row r="8481" ht="12.75" hidden="1"/>
    <row r="8482" ht="12.75" hidden="1"/>
    <row r="8483" ht="12.75" hidden="1"/>
    <row r="8484" ht="12.75" hidden="1"/>
    <row r="8485" ht="12.75" hidden="1"/>
    <row r="8486" ht="12.75" hidden="1"/>
    <row r="8487" ht="12.75" hidden="1"/>
    <row r="8488" ht="12.75" hidden="1"/>
    <row r="8489" ht="12.75" hidden="1"/>
    <row r="8490" ht="12.75" hidden="1"/>
    <row r="8491" ht="12.75" hidden="1"/>
    <row r="8492" ht="12.75" hidden="1"/>
    <row r="8493" ht="12.75" hidden="1"/>
    <row r="8494" ht="12.75" hidden="1"/>
    <row r="8495" ht="12.75" hidden="1"/>
    <row r="8496" ht="12.75" hidden="1"/>
    <row r="8497" ht="12.75" hidden="1"/>
    <row r="8498" ht="12.75" hidden="1"/>
    <row r="8499" ht="12.75" hidden="1"/>
    <row r="8500" ht="12.75" hidden="1"/>
    <row r="8501" ht="12.75" hidden="1"/>
    <row r="8502" ht="12.75" hidden="1"/>
    <row r="8503" ht="12.75" hidden="1"/>
    <row r="8504" ht="12.75" hidden="1"/>
    <row r="8505" ht="12.75" hidden="1"/>
    <row r="8506" ht="12.75" hidden="1"/>
    <row r="8507" ht="12.75" hidden="1"/>
    <row r="8508" ht="12.75" hidden="1"/>
    <row r="8509" ht="12.75" hidden="1"/>
    <row r="8510" ht="12.75" hidden="1"/>
    <row r="8511" ht="12.75" hidden="1"/>
    <row r="8512" ht="12.75" hidden="1"/>
    <row r="8513" ht="12.75" hidden="1"/>
    <row r="8514" ht="12.75" hidden="1"/>
    <row r="8515" ht="12.75" hidden="1"/>
    <row r="8516" ht="12.75" hidden="1"/>
    <row r="8517" ht="12.75" hidden="1"/>
    <row r="8518" ht="12.75" hidden="1"/>
    <row r="8519" ht="12.75" hidden="1"/>
    <row r="8520" ht="12.75" hidden="1"/>
    <row r="8521" ht="12.75" hidden="1"/>
    <row r="8522" ht="12.75" hidden="1"/>
    <row r="8523" ht="12.75" hidden="1"/>
    <row r="8524" ht="12.75" hidden="1"/>
    <row r="8525" ht="12.75" hidden="1"/>
    <row r="8526" ht="12.75" hidden="1"/>
    <row r="8527" ht="12.75" hidden="1"/>
    <row r="8528" ht="12.75" hidden="1"/>
    <row r="8529" ht="12.75" hidden="1"/>
    <row r="8530" ht="12.75" hidden="1"/>
    <row r="8531" ht="12.75" hidden="1"/>
    <row r="8532" ht="12.75" hidden="1"/>
    <row r="8533" ht="12.75" hidden="1"/>
    <row r="8534" ht="12.75" hidden="1"/>
    <row r="8535" ht="12.75" hidden="1"/>
    <row r="8536" ht="12.75" hidden="1"/>
    <row r="8537" ht="12.75" hidden="1"/>
    <row r="8538" ht="12.75" hidden="1"/>
    <row r="8539" ht="12.75" hidden="1"/>
    <row r="8540" ht="12.75" hidden="1"/>
    <row r="8541" ht="12.75" hidden="1"/>
    <row r="8542" ht="12.75" hidden="1"/>
    <row r="8543" ht="12.75" hidden="1"/>
    <row r="8544" ht="12.75" hidden="1"/>
    <row r="8545" ht="12.75" hidden="1"/>
    <row r="8546" ht="12.75" hidden="1"/>
    <row r="8547" ht="12.75" hidden="1"/>
    <row r="8548" ht="12.75" hidden="1"/>
    <row r="8549" ht="12.75" hidden="1"/>
    <row r="8550" ht="12.75" hidden="1"/>
    <row r="8551" ht="12.75" hidden="1"/>
    <row r="8552" ht="12.75" hidden="1"/>
    <row r="8553" ht="12.75" hidden="1"/>
    <row r="8554" ht="12.75" hidden="1"/>
    <row r="8555" ht="12.75" hidden="1"/>
    <row r="8556" ht="12.75" hidden="1"/>
    <row r="8557" ht="12.75" hidden="1"/>
    <row r="8558" ht="12.75" hidden="1"/>
    <row r="8559" ht="12.75" hidden="1"/>
    <row r="8560" ht="12.75" hidden="1"/>
    <row r="8561" ht="12.75" hidden="1"/>
    <row r="8562" ht="12.75" hidden="1"/>
    <row r="8563" ht="12.75" hidden="1"/>
    <row r="8564" ht="12.75" hidden="1"/>
    <row r="8565" ht="12.75" hidden="1"/>
    <row r="8566" ht="12.75" hidden="1"/>
    <row r="8567" ht="12.75" hidden="1"/>
    <row r="8568" ht="12.75" hidden="1"/>
    <row r="8569" ht="12.75" hidden="1"/>
    <row r="8570" ht="12.75" hidden="1"/>
    <row r="8571" ht="12.75" hidden="1"/>
    <row r="8572" ht="12.75" hidden="1"/>
    <row r="8573" ht="12.75" hidden="1"/>
    <row r="8574" ht="12.75" hidden="1"/>
    <row r="8575" ht="12.75" hidden="1"/>
    <row r="8576" ht="12.75" hidden="1"/>
    <row r="8577" ht="12.75" hidden="1"/>
    <row r="8578" ht="12.75" hidden="1"/>
    <row r="8579" ht="12.75" hidden="1"/>
    <row r="8580" ht="12.75" hidden="1"/>
    <row r="8581" ht="12.75" hidden="1"/>
    <row r="8582" ht="12.75" hidden="1"/>
    <row r="8583" ht="12.75" hidden="1"/>
    <row r="8584" ht="12.75" hidden="1"/>
    <row r="8585" ht="12.75" hidden="1"/>
    <row r="8586" ht="12.75" hidden="1"/>
    <row r="8587" ht="12.75" hidden="1"/>
    <row r="8588" ht="12.75" hidden="1"/>
    <row r="8589" ht="12.75" hidden="1"/>
    <row r="8590" ht="12.75" hidden="1"/>
    <row r="8591" ht="12.75" hidden="1"/>
    <row r="8592" ht="12.75" hidden="1"/>
    <row r="8593" ht="12.75" hidden="1"/>
    <row r="8594" ht="12.75" hidden="1"/>
    <row r="8595" ht="12.75" hidden="1"/>
    <row r="8596" ht="12.75" hidden="1"/>
    <row r="8597" ht="12.75" hidden="1"/>
    <row r="8598" ht="12.75" hidden="1"/>
    <row r="8599" ht="12.75" hidden="1"/>
    <row r="8600" ht="12.75" hidden="1"/>
    <row r="8601" ht="12.75" hidden="1"/>
    <row r="8602" ht="12.75" hidden="1"/>
    <row r="8603" ht="12.75" hidden="1"/>
    <row r="8604" ht="12.75" hidden="1"/>
    <row r="8605" ht="12.75" hidden="1"/>
    <row r="8606" ht="12.75" hidden="1"/>
    <row r="8607" ht="12.75" hidden="1"/>
    <row r="8608" ht="12.75" hidden="1"/>
    <row r="8609" ht="12.75" hidden="1"/>
    <row r="8610" ht="12.75" hidden="1"/>
    <row r="8611" ht="12.75" hidden="1"/>
    <row r="8612" ht="12.75" hidden="1"/>
    <row r="8613" ht="12.75" hidden="1"/>
    <row r="8614" ht="12.75" hidden="1"/>
    <row r="8615" ht="12.75" hidden="1"/>
    <row r="8616" ht="12.75" hidden="1"/>
    <row r="8617" ht="12.75" hidden="1"/>
    <row r="8618" ht="12.75" hidden="1"/>
    <row r="8619" ht="12.75" hidden="1"/>
    <row r="8620" ht="12.75" hidden="1"/>
    <row r="8621" ht="12.75" hidden="1"/>
    <row r="8622" ht="12.75" hidden="1"/>
    <row r="8623" ht="12.75" hidden="1"/>
    <row r="8624" ht="12.75" hidden="1"/>
    <row r="8625" ht="12.75" hidden="1"/>
    <row r="8626" ht="12.75" hidden="1"/>
    <row r="8627" ht="12.75" hidden="1"/>
    <row r="8628" ht="12.75" hidden="1"/>
    <row r="8629" ht="12.75" hidden="1"/>
    <row r="8630" ht="12.75" hidden="1"/>
    <row r="8631" ht="12.75" hidden="1"/>
    <row r="8632" ht="12.75" hidden="1"/>
    <row r="8633" ht="12.75" hidden="1"/>
    <row r="8634" ht="12.75" hidden="1"/>
    <row r="8635" ht="12.75" hidden="1"/>
    <row r="8636" ht="12.75" hidden="1"/>
    <row r="8637" ht="12.75" hidden="1"/>
    <row r="8638" ht="12.75" hidden="1"/>
    <row r="8639" ht="12.75" hidden="1"/>
    <row r="8640" ht="12.75" hidden="1"/>
    <row r="8641" ht="12.75" hidden="1"/>
    <row r="8642" ht="12.75" hidden="1"/>
    <row r="8643" ht="12.75" hidden="1"/>
    <row r="8644" ht="12.75" hidden="1"/>
    <row r="8645" ht="12.75" hidden="1"/>
    <row r="8646" ht="12.75" hidden="1"/>
    <row r="8647" ht="12.75" hidden="1"/>
    <row r="8648" ht="12.75" hidden="1"/>
    <row r="8649" ht="12.75" hidden="1"/>
    <row r="8650" ht="12.75" hidden="1"/>
    <row r="8651" ht="12.75" hidden="1"/>
    <row r="8652" ht="12.75" hidden="1"/>
    <row r="8653" ht="12.75" hidden="1"/>
    <row r="8654" ht="12.75" hidden="1"/>
    <row r="8655" ht="12.75" hidden="1"/>
    <row r="8656" ht="12.75" hidden="1"/>
    <row r="8657" ht="12.75" hidden="1"/>
    <row r="8658" ht="12.75" hidden="1"/>
    <row r="8659" ht="12.75" hidden="1"/>
    <row r="8660" ht="12.75" hidden="1"/>
    <row r="8661" ht="12.75" hidden="1"/>
    <row r="8662" ht="12.75" hidden="1"/>
    <row r="8663" ht="12.75" hidden="1"/>
    <row r="8664" ht="12.75" hidden="1"/>
    <row r="8665" ht="12.75" hidden="1"/>
    <row r="8666" ht="12.75" hidden="1"/>
    <row r="8667" ht="12.75" hidden="1"/>
    <row r="8668" ht="12.75" hidden="1"/>
    <row r="8669" ht="12.75" hidden="1"/>
    <row r="8670" ht="12.75" hidden="1"/>
    <row r="8671" ht="12.75" hidden="1"/>
    <row r="8672" ht="12.75" hidden="1"/>
    <row r="8673" ht="12.75" hidden="1"/>
    <row r="8674" ht="12.75" hidden="1"/>
    <row r="8675" ht="12.75" hidden="1"/>
    <row r="8676" ht="12.75" hidden="1"/>
    <row r="8677" ht="12.75" hidden="1"/>
    <row r="8678" ht="12.75" hidden="1"/>
    <row r="8679" ht="12.75" hidden="1"/>
    <row r="8680" ht="12.75" hidden="1"/>
    <row r="8681" ht="12.75" hidden="1"/>
    <row r="8682" ht="12.75" hidden="1"/>
    <row r="8683" ht="12.75" hidden="1"/>
    <row r="8684" ht="12.75" hidden="1"/>
    <row r="8685" ht="12.75" hidden="1"/>
    <row r="8686" ht="12.75" hidden="1"/>
    <row r="8687" ht="12.75" hidden="1"/>
    <row r="8688" ht="12.75" hidden="1"/>
    <row r="8689" ht="12.75" hidden="1"/>
    <row r="8690" ht="12.75" hidden="1"/>
    <row r="8691" ht="12.75" hidden="1"/>
    <row r="8692" ht="12.75" hidden="1"/>
    <row r="8693" ht="12.75" hidden="1"/>
    <row r="8694" ht="12.75" hidden="1"/>
    <row r="8695" ht="12.75" hidden="1"/>
    <row r="8696" ht="12.75" hidden="1"/>
    <row r="8697" ht="12.75" hidden="1"/>
    <row r="8698" ht="12.75" hidden="1"/>
    <row r="8699" ht="12.75" hidden="1"/>
    <row r="8700" ht="12.75" hidden="1"/>
    <row r="8701" ht="12.75" hidden="1"/>
    <row r="8702" ht="12.75" hidden="1"/>
    <row r="8703" ht="12.75" hidden="1"/>
    <row r="8704" ht="12.75" hidden="1"/>
    <row r="8705" ht="12.75" hidden="1"/>
    <row r="8706" ht="12.75" hidden="1"/>
    <row r="8707" ht="12.75" hidden="1"/>
    <row r="8708" ht="12.75" hidden="1"/>
    <row r="8709" ht="12.75" hidden="1"/>
    <row r="8710" ht="12.75" hidden="1"/>
    <row r="8711" ht="12.75" hidden="1"/>
    <row r="8712" ht="12.75" hidden="1"/>
    <row r="8713" ht="12.75" hidden="1"/>
    <row r="8714" ht="12.75" hidden="1"/>
    <row r="8715" ht="12.75" hidden="1"/>
    <row r="8716" ht="12.75" hidden="1"/>
    <row r="8717" ht="12.75" hidden="1"/>
    <row r="8718" ht="12.75" hidden="1"/>
    <row r="8719" ht="12.75" hidden="1"/>
    <row r="8720" ht="12.75" hidden="1"/>
    <row r="8721" ht="12.75" hidden="1"/>
    <row r="8722" ht="12.75" hidden="1"/>
    <row r="8723" ht="12.75" hidden="1"/>
    <row r="8724" ht="12.75" hidden="1"/>
    <row r="8725" ht="12.75" hidden="1"/>
    <row r="8726" ht="12.75" hidden="1"/>
    <row r="8727" ht="12.75" hidden="1"/>
    <row r="8728" ht="12.75" hidden="1"/>
    <row r="8729" ht="12.75" hidden="1"/>
    <row r="8730" ht="12.75" hidden="1"/>
    <row r="8731" ht="12.75" hidden="1"/>
    <row r="8732" ht="12.75" hidden="1"/>
    <row r="8733" ht="12.75" hidden="1"/>
    <row r="8734" ht="12.75" hidden="1"/>
    <row r="8735" ht="12.75" hidden="1"/>
    <row r="8736" ht="12.75" hidden="1"/>
    <row r="8737" ht="12.75" hidden="1"/>
    <row r="8738" ht="12.75" hidden="1"/>
    <row r="8739" ht="12.75" hidden="1"/>
    <row r="8740" ht="12.75" hidden="1"/>
    <row r="8741" ht="12.75" hidden="1"/>
    <row r="8742" ht="12.75" hidden="1"/>
    <row r="8743" ht="12.75" hidden="1"/>
    <row r="8744" ht="12.75" hidden="1"/>
    <row r="8745" ht="12.75" hidden="1"/>
    <row r="8746" ht="12.75" hidden="1"/>
    <row r="8747" ht="12.75" hidden="1"/>
    <row r="8748" ht="12.75" hidden="1"/>
    <row r="8749" ht="12.75" hidden="1"/>
    <row r="8750" ht="12.75" hidden="1"/>
    <row r="8751" ht="12.75" hidden="1"/>
    <row r="8752" ht="12.75" hidden="1"/>
    <row r="8753" ht="12.75" hidden="1"/>
    <row r="8754" ht="12.75" hidden="1"/>
    <row r="8755" ht="12.75" hidden="1"/>
    <row r="8756" ht="12.75" hidden="1"/>
    <row r="8757" ht="12.75" hidden="1"/>
    <row r="8758" ht="12.75" hidden="1"/>
    <row r="8759" ht="12.75" hidden="1"/>
    <row r="8760" ht="12.75" hidden="1"/>
    <row r="8761" ht="12.75" hidden="1"/>
    <row r="8762" ht="12.75" hidden="1"/>
    <row r="8763" ht="12.75" hidden="1"/>
    <row r="8764" ht="12.75" hidden="1"/>
    <row r="8765" ht="12.75" hidden="1"/>
    <row r="8766" ht="12.75" hidden="1"/>
    <row r="8767" ht="12.75" hidden="1"/>
    <row r="8768" ht="12.75" hidden="1"/>
    <row r="8769" ht="12.75" hidden="1"/>
    <row r="8770" ht="12.75" hidden="1"/>
    <row r="8771" ht="12.75" hidden="1"/>
    <row r="8772" ht="12.75" hidden="1"/>
    <row r="8773" ht="12.75" hidden="1"/>
    <row r="8774" ht="12.75" hidden="1"/>
    <row r="8775" ht="12.75" hidden="1"/>
    <row r="8776" ht="12.75" hidden="1"/>
    <row r="8777" ht="12.75" hidden="1"/>
    <row r="8778" ht="12.75" hidden="1"/>
    <row r="8779" ht="12.75" hidden="1"/>
    <row r="8780" ht="12.75" hidden="1"/>
    <row r="8781" ht="12.75" hidden="1"/>
    <row r="8782" ht="12.75" hidden="1"/>
    <row r="8783" ht="12.75" hidden="1"/>
    <row r="8784" ht="12.75" hidden="1"/>
    <row r="8785" ht="12.75" hidden="1"/>
    <row r="8786" ht="12.75" hidden="1"/>
    <row r="8787" ht="12.75" hidden="1"/>
    <row r="8788" ht="12.75" hidden="1"/>
    <row r="8789" ht="12.75" hidden="1"/>
    <row r="8790" ht="12.75" hidden="1"/>
    <row r="8791" ht="12.75" hidden="1"/>
    <row r="8792" ht="12.75" hidden="1"/>
    <row r="8793" ht="12.75" hidden="1"/>
    <row r="8794" ht="12.75" hidden="1"/>
    <row r="8795" ht="12.75" hidden="1"/>
    <row r="8796" ht="12.75" hidden="1"/>
    <row r="8797" ht="12.75" hidden="1"/>
    <row r="8798" ht="12.75" hidden="1"/>
    <row r="8799" ht="12.75" hidden="1"/>
    <row r="8800" ht="12.75" hidden="1"/>
    <row r="8801" ht="12.75" hidden="1"/>
    <row r="8802" ht="12.75" hidden="1"/>
    <row r="8803" ht="12.75" hidden="1"/>
    <row r="8804" ht="12.75" hidden="1"/>
    <row r="8805" ht="12.75" hidden="1"/>
    <row r="8806" ht="12.75" hidden="1"/>
    <row r="8807" ht="12.75" hidden="1"/>
    <row r="8808" ht="12.75" hidden="1"/>
    <row r="8809" ht="12.75" hidden="1"/>
    <row r="8810" ht="12.75" hidden="1"/>
    <row r="8811" ht="12.75" hidden="1"/>
    <row r="8812" ht="12.75" hidden="1"/>
    <row r="8813" ht="12.75" hidden="1"/>
    <row r="8814" ht="12.75" hidden="1"/>
    <row r="8815" ht="12.75" hidden="1"/>
    <row r="8816" ht="12.75" hidden="1"/>
    <row r="8817" ht="12.75" hidden="1"/>
    <row r="8818" ht="12.75" hidden="1"/>
    <row r="8819" ht="12.75" hidden="1"/>
    <row r="8820" ht="12.75" hidden="1"/>
    <row r="8821" ht="12.75" hidden="1"/>
    <row r="8822" ht="12.75" hidden="1"/>
    <row r="8823" ht="12.75" hidden="1"/>
    <row r="8824" ht="12.75" hidden="1"/>
    <row r="8825" ht="12.75" hidden="1"/>
    <row r="8826" ht="12.75" hidden="1"/>
    <row r="8827" ht="12.75" hidden="1"/>
    <row r="8828" ht="12.75" hidden="1"/>
    <row r="8829" ht="12.75" hidden="1"/>
    <row r="8830" ht="12.75" hidden="1"/>
    <row r="8831" ht="12.75" hidden="1"/>
    <row r="8832" ht="12.75" hidden="1"/>
    <row r="8833" ht="12.75" hidden="1"/>
    <row r="8834" ht="12.75" hidden="1"/>
    <row r="8835" ht="12.75" hidden="1"/>
    <row r="8836" ht="12.75" hidden="1"/>
    <row r="8837" ht="12.75" hidden="1"/>
    <row r="8838" ht="12.75" hidden="1"/>
    <row r="8839" ht="12.75" hidden="1"/>
    <row r="8840" ht="12.75" hidden="1"/>
    <row r="8841" ht="12.75" hidden="1"/>
    <row r="8842" ht="12.75" hidden="1"/>
    <row r="8843" ht="12.75" hidden="1"/>
    <row r="8844" ht="12.75" hidden="1"/>
    <row r="8845" ht="12.75" hidden="1"/>
    <row r="8846" ht="12.75" hidden="1"/>
    <row r="8847" ht="12.75" hidden="1"/>
    <row r="8848" ht="12.75" hidden="1"/>
    <row r="8849" ht="12.75" hidden="1"/>
    <row r="8850" ht="12.75" hidden="1"/>
    <row r="8851" ht="12.75" hidden="1"/>
    <row r="8852" ht="12.75" hidden="1"/>
    <row r="8853" ht="12.75" hidden="1"/>
    <row r="8854" ht="12.75" hidden="1"/>
    <row r="8855" ht="12.75" hidden="1"/>
    <row r="8856" ht="12.75" hidden="1"/>
    <row r="8857" ht="12.75" hidden="1"/>
    <row r="8858" ht="12.75" hidden="1"/>
    <row r="8859" ht="12.75" hidden="1"/>
    <row r="8860" ht="12.75" hidden="1"/>
    <row r="8861" ht="12.75" hidden="1"/>
    <row r="8862" ht="12.75" hidden="1"/>
    <row r="8863" ht="12.75" hidden="1"/>
    <row r="8864" ht="12.75" hidden="1"/>
    <row r="8865" ht="12.75" hidden="1"/>
    <row r="8866" ht="12.75" hidden="1"/>
    <row r="8867" ht="12.75" hidden="1"/>
    <row r="8868" ht="12.75" hidden="1"/>
    <row r="8869" ht="12.75" hidden="1"/>
    <row r="8870" ht="12.75" hidden="1"/>
    <row r="8871" ht="12.75" hidden="1"/>
    <row r="8872" ht="12.75" hidden="1"/>
    <row r="8873" ht="12.75" hidden="1"/>
    <row r="8874" ht="12.75" hidden="1"/>
    <row r="8875" ht="12.75" hidden="1"/>
    <row r="8876" ht="12.75" hidden="1"/>
    <row r="8877" ht="12.75" hidden="1"/>
    <row r="8878" ht="12.75" hidden="1"/>
    <row r="8879" ht="12.75" hidden="1"/>
    <row r="8880" ht="12.75" hidden="1"/>
    <row r="8881" ht="12.75" hidden="1"/>
    <row r="8882" ht="12.75" hidden="1"/>
    <row r="8883" ht="12.75" hidden="1"/>
    <row r="8884" ht="12.75" hidden="1"/>
    <row r="8885" ht="12.75" hidden="1"/>
    <row r="8886" ht="12.75" hidden="1"/>
    <row r="8887" ht="12.75" hidden="1"/>
    <row r="8888" ht="12.75" hidden="1"/>
    <row r="8889" ht="12.75" hidden="1"/>
    <row r="8890" ht="12.75" hidden="1"/>
    <row r="8891" ht="12.75" hidden="1"/>
    <row r="8892" ht="12.75" hidden="1"/>
    <row r="8893" ht="12.75" hidden="1"/>
    <row r="8894" ht="12.75" hidden="1"/>
    <row r="8895" ht="12.75" hidden="1"/>
    <row r="8896" ht="12.75" hidden="1"/>
    <row r="8897" ht="12.75" hidden="1"/>
    <row r="8898" ht="12.75" hidden="1"/>
    <row r="8899" ht="12.75" hidden="1"/>
    <row r="8900" ht="12.75" hidden="1"/>
    <row r="8901" ht="12.75" hidden="1"/>
    <row r="8902" ht="12.75" hidden="1"/>
    <row r="8903" ht="12.75" hidden="1"/>
    <row r="8904" ht="12.75" hidden="1"/>
    <row r="8905" ht="12.75" hidden="1"/>
    <row r="8906" ht="12.75" hidden="1"/>
    <row r="8907" ht="12.75" hidden="1"/>
    <row r="8908" ht="12.75" hidden="1"/>
    <row r="8909" ht="12.75" hidden="1"/>
    <row r="8910" ht="12.75" hidden="1"/>
    <row r="8911" ht="12.75" hidden="1"/>
    <row r="8912" ht="12.75" hidden="1"/>
    <row r="8913" ht="12.75" hidden="1"/>
    <row r="8914" ht="12.75" hidden="1"/>
    <row r="8915" ht="12.75" hidden="1"/>
    <row r="8916" ht="12.75" hidden="1"/>
    <row r="8917" ht="12.75" hidden="1"/>
    <row r="8918" ht="12.75" hidden="1"/>
    <row r="8919" ht="12.75" hidden="1"/>
    <row r="8920" ht="12.75" hidden="1"/>
    <row r="8921" ht="12.75" hidden="1"/>
    <row r="8922" ht="12.75" hidden="1"/>
    <row r="8923" ht="12.75" hidden="1"/>
    <row r="8924" ht="12.75" hidden="1"/>
    <row r="8925" ht="12.75" hidden="1"/>
    <row r="8926" ht="12.75" hidden="1"/>
    <row r="8927" ht="12.75" hidden="1"/>
    <row r="8928" ht="12.75" hidden="1"/>
    <row r="8929" ht="12.75" hidden="1"/>
    <row r="8930" ht="12.75" hidden="1"/>
    <row r="8931" ht="12.75" hidden="1"/>
    <row r="8932" ht="12.75" hidden="1"/>
    <row r="8933" ht="12.75" hidden="1"/>
    <row r="8934" ht="12.75" hidden="1"/>
    <row r="8935" ht="12.75" hidden="1"/>
    <row r="8936" ht="12.75" hidden="1"/>
    <row r="8937" ht="12.75" hidden="1"/>
    <row r="8938" ht="12.75" hidden="1"/>
    <row r="8939" ht="12.75" hidden="1"/>
    <row r="8940" ht="12.75" hidden="1"/>
    <row r="8941" ht="12.75" hidden="1"/>
    <row r="8942" ht="12.75" hidden="1"/>
    <row r="8943" ht="12.75" hidden="1"/>
    <row r="8944" ht="12.75" hidden="1"/>
    <row r="8945" ht="12.75" hidden="1"/>
    <row r="8946" ht="12.75" hidden="1"/>
    <row r="8947" ht="12.75" hidden="1"/>
    <row r="8948" ht="12.75" hidden="1"/>
    <row r="8949" ht="12.75" hidden="1"/>
    <row r="8950" ht="12.75" hidden="1"/>
    <row r="8951" ht="12.75" hidden="1"/>
    <row r="8952" ht="12.75" hidden="1"/>
    <row r="8953" ht="12.75" hidden="1"/>
    <row r="8954" ht="12.75" hidden="1"/>
    <row r="8955" ht="12.75" hidden="1"/>
    <row r="8956" ht="12.75" hidden="1"/>
    <row r="8957" ht="12.75" hidden="1"/>
    <row r="8958" ht="12.75" hidden="1"/>
    <row r="8959" ht="12.75" hidden="1"/>
    <row r="8960" ht="12.75" hidden="1"/>
    <row r="8961" ht="12.75" hidden="1"/>
    <row r="8962" ht="12.75" hidden="1"/>
    <row r="8963" ht="12.75" hidden="1"/>
    <row r="8964" ht="12.75" hidden="1"/>
    <row r="8965" ht="12.75" hidden="1"/>
    <row r="8966" ht="12.75" hidden="1"/>
    <row r="8967" ht="12.75" hidden="1"/>
    <row r="8968" ht="12.75" hidden="1"/>
    <row r="8969" ht="12.75" hidden="1"/>
    <row r="8970" ht="12.75" hidden="1"/>
    <row r="8971" ht="12.75" hidden="1"/>
    <row r="8972" ht="12.75" hidden="1"/>
    <row r="8973" ht="12.75" hidden="1"/>
    <row r="8974" ht="12.75" hidden="1"/>
    <row r="8975" ht="12.75" hidden="1"/>
    <row r="8976" ht="12.75" hidden="1"/>
    <row r="8977" ht="12.75" hidden="1"/>
    <row r="8978" ht="12.75" hidden="1"/>
    <row r="8979" ht="12.75" hidden="1"/>
    <row r="8980" ht="12.75" hidden="1"/>
    <row r="8981" ht="12.75" hidden="1"/>
    <row r="8982" ht="12.75" hidden="1"/>
    <row r="8983" ht="12.75" hidden="1"/>
    <row r="8984" ht="12.75" hidden="1"/>
    <row r="8985" ht="12.75" hidden="1"/>
    <row r="8986" ht="12.75" hidden="1"/>
    <row r="8987" ht="12.75" hidden="1"/>
    <row r="8988" ht="12.75" hidden="1"/>
    <row r="8989" ht="12.75" hidden="1"/>
    <row r="8990" ht="12.75" hidden="1"/>
    <row r="8991" ht="12.75" hidden="1"/>
    <row r="8992" ht="12.75" hidden="1"/>
    <row r="8993" ht="12.75" hidden="1"/>
    <row r="8994" ht="12.75" hidden="1"/>
    <row r="8995" ht="12.75" hidden="1"/>
    <row r="8996" ht="12.75" hidden="1"/>
    <row r="8997" ht="12.75" hidden="1"/>
    <row r="8998" ht="12.75" hidden="1"/>
    <row r="8999" ht="12.75" hidden="1"/>
    <row r="9000" ht="12.75" hidden="1"/>
    <row r="9001" ht="12.75" hidden="1"/>
    <row r="9002" ht="12.75" hidden="1"/>
    <row r="9003" ht="12.75" hidden="1"/>
    <row r="9004" ht="12.75" hidden="1"/>
    <row r="9005" ht="12.75" hidden="1"/>
    <row r="9006" ht="12.75" hidden="1"/>
    <row r="9007" ht="12.75" hidden="1"/>
    <row r="9008" ht="12.75" hidden="1"/>
    <row r="9009" ht="12.75" hidden="1"/>
    <row r="9010" ht="12.75" hidden="1"/>
    <row r="9011" ht="12.75" hidden="1"/>
    <row r="9012" ht="12.75" hidden="1"/>
    <row r="9013" ht="12.75" hidden="1"/>
    <row r="9014" ht="12.75" hidden="1"/>
    <row r="9015" ht="12.75" hidden="1"/>
    <row r="9016" ht="12.75" hidden="1"/>
    <row r="9017" ht="12.75" hidden="1"/>
    <row r="9018" ht="12.75" hidden="1"/>
    <row r="9019" ht="12.75" hidden="1"/>
    <row r="9020" ht="12.75" hidden="1"/>
    <row r="9021" ht="12.75" hidden="1"/>
    <row r="9022" ht="12.75" hidden="1"/>
    <row r="9023" ht="12.75" hidden="1"/>
    <row r="9024" ht="12.75" hidden="1"/>
    <row r="9025" ht="12.75" hidden="1"/>
    <row r="9026" ht="12.75" hidden="1"/>
    <row r="9027" ht="12.75" hidden="1"/>
    <row r="9028" ht="12.75" hidden="1"/>
    <row r="9029" ht="12.75" hidden="1"/>
    <row r="9030" ht="12.75" hidden="1"/>
    <row r="9031" ht="12.75" hidden="1"/>
    <row r="9032" ht="12.75" hidden="1"/>
    <row r="9033" ht="12.75" hidden="1"/>
    <row r="9034" ht="12.75" hidden="1"/>
    <row r="9035" ht="12.75" hidden="1"/>
    <row r="9036" ht="12.75" hidden="1"/>
    <row r="9037" ht="12.75" hidden="1"/>
    <row r="9038" ht="12.75" hidden="1"/>
    <row r="9039" ht="12.75" hidden="1"/>
    <row r="9040" ht="12.75" hidden="1"/>
    <row r="9041" ht="12.75" hidden="1"/>
    <row r="9042" ht="12.75" hidden="1"/>
    <row r="9043" ht="12.75" hidden="1"/>
    <row r="9044" ht="12.75" hidden="1"/>
    <row r="9045" ht="12.75" hidden="1"/>
    <row r="9046" ht="12.75" hidden="1"/>
    <row r="9047" ht="12.75" hidden="1"/>
    <row r="9048" ht="12.75" hidden="1"/>
    <row r="9049" ht="12.75" hidden="1"/>
    <row r="9050" ht="12.75" hidden="1"/>
    <row r="9051" ht="12.75" hidden="1"/>
    <row r="9052" ht="12.75" hidden="1"/>
    <row r="9053" ht="12.75" hidden="1"/>
    <row r="9054" ht="12.75" hidden="1"/>
    <row r="9055" ht="12.75" hidden="1"/>
    <row r="9056" ht="12.75" hidden="1"/>
    <row r="9057" ht="12.75" hidden="1"/>
    <row r="9058" ht="12.75" hidden="1"/>
    <row r="9059" ht="12.75" hidden="1"/>
    <row r="9060" ht="12.75" hidden="1"/>
    <row r="9061" ht="12.75" hidden="1"/>
    <row r="9062" ht="12.75" hidden="1"/>
    <row r="9063" ht="12.75" hidden="1"/>
    <row r="9064" ht="12.75" hidden="1"/>
    <row r="9065" ht="12.75" hidden="1"/>
    <row r="9066" ht="12.75" hidden="1"/>
    <row r="9067" ht="12.75" hidden="1"/>
    <row r="9068" ht="12.75" hidden="1"/>
    <row r="9069" ht="12.75" hidden="1"/>
    <row r="9070" ht="12.75" hidden="1"/>
    <row r="9071" ht="12.75" hidden="1"/>
    <row r="9072" ht="12.75" hidden="1"/>
    <row r="9073" ht="12.75" hidden="1"/>
    <row r="9074" ht="12.75" hidden="1"/>
    <row r="9075" ht="12.75" hidden="1"/>
    <row r="9076" ht="12.75" hidden="1"/>
    <row r="9077" ht="12.75" hidden="1"/>
    <row r="9078" ht="12.75" hidden="1"/>
    <row r="9079" ht="12.75" hidden="1"/>
    <row r="9080" ht="12.75" hidden="1"/>
    <row r="9081" ht="12.75" hidden="1"/>
    <row r="9082" ht="12.75" hidden="1"/>
    <row r="9083" ht="12.75" hidden="1"/>
    <row r="9084" ht="12.75" hidden="1"/>
    <row r="9085" ht="12.75" hidden="1"/>
    <row r="9086" ht="12.75" hidden="1"/>
    <row r="9087" ht="12.75" hidden="1"/>
    <row r="9088" ht="12.75" hidden="1"/>
    <row r="9089" ht="12.75" hidden="1"/>
    <row r="9090" ht="12.75" hidden="1"/>
    <row r="9091" ht="12.75" hidden="1"/>
    <row r="9092" ht="12.75" hidden="1"/>
    <row r="9093" ht="12.75" hidden="1"/>
    <row r="9094" ht="12.75" hidden="1"/>
    <row r="9095" ht="12.75" hidden="1"/>
    <row r="9096" ht="12.75" hidden="1"/>
    <row r="9097" ht="12.75" hidden="1"/>
    <row r="9098" ht="12.75" hidden="1"/>
    <row r="9099" ht="12.75" hidden="1"/>
    <row r="9100" ht="12.75" hidden="1"/>
    <row r="9101" ht="12.75" hidden="1"/>
    <row r="9102" ht="12.75" hidden="1"/>
    <row r="9103" ht="12.75" hidden="1"/>
    <row r="9104" ht="12.75" hidden="1"/>
    <row r="9105" ht="12.75" hidden="1"/>
    <row r="9106" ht="12.75" hidden="1"/>
    <row r="9107" ht="12.75" hidden="1"/>
    <row r="9108" ht="12.75" hidden="1"/>
    <row r="9109" ht="12.75" hidden="1"/>
    <row r="9110" ht="12.75" hidden="1"/>
    <row r="9111" ht="12.75" hidden="1"/>
    <row r="9112" ht="12.75" hidden="1"/>
    <row r="9113" ht="12.75" hidden="1"/>
    <row r="9114" ht="12.75" hidden="1"/>
    <row r="9115" ht="12.75" hidden="1"/>
    <row r="9116" ht="12.75" hidden="1"/>
    <row r="9117" ht="12.75" hidden="1"/>
    <row r="9118" ht="12.75" hidden="1"/>
    <row r="9119" ht="12.75" hidden="1"/>
    <row r="9120" ht="12.75" hidden="1"/>
    <row r="9121" ht="12.75" hidden="1"/>
    <row r="9122" ht="12.75" hidden="1"/>
    <row r="9123" ht="12.75" hidden="1"/>
    <row r="9124" ht="12.75" hidden="1"/>
    <row r="9125" ht="12.75" hidden="1"/>
    <row r="9126" ht="12.75" hidden="1"/>
    <row r="9127" ht="12.75" hidden="1"/>
    <row r="9128" ht="12.75" hidden="1"/>
    <row r="9129" ht="12.75" hidden="1"/>
    <row r="9130" ht="12.75" hidden="1"/>
    <row r="9131" ht="12.75" hidden="1"/>
    <row r="9132" ht="12.75" hidden="1"/>
    <row r="9133" ht="12.75" hidden="1"/>
    <row r="9134" ht="12.75" hidden="1"/>
    <row r="9135" ht="12.75" hidden="1"/>
    <row r="9136" ht="12.75" hidden="1"/>
    <row r="9137" ht="12.75" hidden="1"/>
    <row r="9138" ht="12.75" hidden="1"/>
    <row r="9139" ht="12.75" hidden="1"/>
    <row r="9140" ht="12.75" hidden="1"/>
    <row r="9141" ht="12.75" hidden="1"/>
    <row r="9142" ht="12.75" hidden="1"/>
    <row r="9143" ht="12.75" hidden="1"/>
    <row r="9144" ht="12.75" hidden="1"/>
    <row r="9145" ht="12.75" hidden="1"/>
    <row r="9146" ht="12.75" hidden="1"/>
    <row r="9147" ht="12.75" hidden="1"/>
    <row r="9148" ht="12.75" hidden="1"/>
    <row r="9149" ht="12.75" hidden="1"/>
    <row r="9150" ht="12.75" hidden="1"/>
    <row r="9151" ht="12.75" hidden="1"/>
    <row r="9152" ht="12.75" hidden="1"/>
    <row r="9153" ht="12.75" hidden="1"/>
    <row r="9154" ht="12.75" hidden="1"/>
    <row r="9155" ht="12.75" hidden="1"/>
    <row r="9156" ht="12.75" hidden="1"/>
    <row r="9157" ht="12.75" hidden="1"/>
    <row r="9158" ht="12.75" hidden="1"/>
    <row r="9159" ht="12.75" hidden="1"/>
    <row r="9160" ht="12.75" hidden="1"/>
    <row r="9161" ht="12.75" hidden="1"/>
    <row r="9162" ht="12.75" hidden="1"/>
    <row r="9163" ht="12.75" hidden="1"/>
    <row r="9164" ht="12.75" hidden="1"/>
    <row r="9165" ht="12.75" hidden="1"/>
    <row r="9166" ht="12.75" hidden="1"/>
    <row r="9167" ht="12.75" hidden="1"/>
    <row r="9168" ht="12.75" hidden="1"/>
    <row r="9169" ht="12.75" hidden="1"/>
    <row r="9170" ht="12.75" hidden="1"/>
    <row r="9171" ht="12.75" hidden="1"/>
    <row r="9172" ht="12.75" hidden="1"/>
    <row r="9173" ht="12.75" hidden="1"/>
    <row r="9174" ht="12.75" hidden="1"/>
    <row r="9175" ht="12.75" hidden="1"/>
    <row r="9176" ht="12.75" hidden="1"/>
    <row r="9177" ht="12.75" hidden="1"/>
    <row r="9178" ht="12.75" hidden="1"/>
    <row r="9179" ht="12.75" hidden="1"/>
    <row r="9180" ht="12.75" hidden="1"/>
    <row r="9181" ht="12.75" hidden="1"/>
    <row r="9182" ht="12.75" hidden="1"/>
    <row r="9183" ht="12.75" hidden="1"/>
    <row r="9184" ht="12.75" hidden="1"/>
    <row r="9185" ht="12.75" hidden="1"/>
    <row r="9186" ht="12.75" hidden="1"/>
    <row r="9187" ht="12.75" hidden="1"/>
    <row r="9188" ht="12.75" hidden="1"/>
    <row r="9189" ht="12.75" hidden="1"/>
    <row r="9190" ht="12.75" hidden="1"/>
    <row r="9191" ht="12.75" hidden="1"/>
    <row r="9192" ht="12.75" hidden="1"/>
    <row r="9193" ht="12.75" hidden="1"/>
    <row r="9194" ht="12.75" hidden="1"/>
    <row r="9195" ht="12.75" hidden="1"/>
    <row r="9196" ht="12.75" hidden="1"/>
    <row r="9197" ht="12.75" hidden="1"/>
    <row r="9198" ht="12.75" hidden="1"/>
    <row r="9199" ht="12.75" hidden="1"/>
    <row r="9200" ht="12.75" hidden="1"/>
    <row r="9201" ht="12.75" hidden="1"/>
    <row r="9202" ht="12.75" hidden="1"/>
    <row r="9203" ht="12.75" hidden="1"/>
    <row r="9204" ht="12.75" hidden="1"/>
    <row r="9205" ht="12.75" hidden="1"/>
    <row r="9206" ht="12.75" hidden="1"/>
    <row r="9207" ht="12.75" hidden="1"/>
    <row r="9208" ht="12.75" hidden="1"/>
    <row r="9209" ht="12.75" hidden="1"/>
    <row r="9210" ht="12.75" hidden="1"/>
    <row r="9211" ht="12.75" hidden="1"/>
    <row r="9212" ht="12.75" hidden="1"/>
    <row r="9213" ht="12.75" hidden="1"/>
    <row r="9214" ht="12.75" hidden="1"/>
    <row r="9215" ht="12.75" hidden="1"/>
    <row r="9216" ht="12.75" hidden="1"/>
    <row r="9217" ht="12.75" hidden="1"/>
    <row r="9218" ht="12.75" hidden="1"/>
    <row r="9219" ht="12.75" hidden="1"/>
    <row r="9220" ht="12.75" hidden="1"/>
    <row r="9221" ht="12.75" hidden="1"/>
    <row r="9222" ht="12.75" hidden="1"/>
    <row r="9223" ht="12.75" hidden="1"/>
    <row r="9224" ht="12.75" hidden="1"/>
    <row r="9225" ht="12.75" hidden="1"/>
    <row r="9226" ht="12.75" hidden="1"/>
    <row r="9227" ht="12.75" hidden="1"/>
    <row r="9228" ht="12.75" hidden="1"/>
    <row r="9229" ht="12.75" hidden="1"/>
    <row r="9230" ht="12.75" hidden="1"/>
    <row r="9231" ht="12.75" hidden="1"/>
    <row r="9232" ht="12.75" hidden="1"/>
    <row r="9233" ht="12.75" hidden="1"/>
    <row r="9234" ht="12.75" hidden="1"/>
    <row r="9235" ht="12.75" hidden="1"/>
    <row r="9236" ht="12.75" hidden="1"/>
    <row r="9237" ht="12.75" hidden="1"/>
    <row r="9238" ht="12.75" hidden="1"/>
    <row r="9239" ht="12.75" hidden="1"/>
    <row r="9240" ht="12.75" hidden="1"/>
    <row r="9241" ht="12.75" hidden="1"/>
    <row r="9242" ht="12.75" hidden="1"/>
    <row r="9243" ht="12.75" hidden="1"/>
    <row r="9244" ht="12.75" hidden="1"/>
    <row r="9245" ht="12.75" hidden="1"/>
    <row r="9246" ht="12.75" hidden="1"/>
    <row r="9247" ht="12.75" hidden="1"/>
    <row r="9248" ht="12.75" hidden="1"/>
    <row r="9249" ht="12.75" hidden="1"/>
    <row r="9250" ht="12.75" hidden="1"/>
    <row r="9251" ht="12.75" hidden="1"/>
    <row r="9252" ht="12.75" hidden="1"/>
    <row r="9253" ht="12.75" hidden="1"/>
    <row r="9254" ht="12.75" hidden="1"/>
    <row r="9255" ht="12.75" hidden="1"/>
    <row r="9256" ht="12.75" hidden="1"/>
    <row r="9257" ht="12.75" hidden="1"/>
    <row r="9258" ht="12.75" hidden="1"/>
    <row r="9259" ht="12.75" hidden="1"/>
    <row r="9260" ht="12.75" hidden="1"/>
    <row r="9261" ht="12.75" hidden="1"/>
    <row r="9262" ht="12.75" hidden="1"/>
    <row r="9263" ht="12.75" hidden="1"/>
    <row r="9264" ht="12.75" hidden="1"/>
    <row r="9265" ht="12.75" hidden="1"/>
    <row r="9266" ht="12.75" hidden="1"/>
    <row r="9267" ht="12.75" hidden="1"/>
    <row r="9268" ht="12.75" hidden="1"/>
    <row r="9269" ht="12.75" hidden="1"/>
    <row r="9270" ht="12.75" hidden="1"/>
    <row r="9271" ht="12.75" hidden="1"/>
    <row r="9272" ht="12.75" hidden="1"/>
    <row r="9273" ht="12.75" hidden="1"/>
    <row r="9274" ht="12.75" hidden="1"/>
    <row r="9275" ht="12.75" hidden="1"/>
    <row r="9276" ht="12.75" hidden="1"/>
    <row r="9277" ht="12.75" hidden="1"/>
    <row r="9278" ht="12.75" hidden="1"/>
    <row r="9279" ht="12.75" hidden="1"/>
    <row r="9280" ht="12.75" hidden="1"/>
    <row r="9281" ht="12.75" hidden="1"/>
    <row r="9282" ht="12.75" hidden="1"/>
    <row r="9283" ht="12.75" hidden="1"/>
    <row r="9284" ht="12.75" hidden="1"/>
    <row r="9285" ht="12.75" hidden="1"/>
    <row r="9286" ht="12.75" hidden="1"/>
    <row r="9287" ht="12.75" hidden="1"/>
    <row r="9288" ht="12.75" hidden="1"/>
    <row r="9289" ht="12.75" hidden="1"/>
    <row r="9290" ht="12.75" hidden="1"/>
    <row r="9291" ht="12.75" hidden="1"/>
    <row r="9292" ht="12.75" hidden="1"/>
    <row r="9293" ht="12.75" hidden="1"/>
    <row r="9294" ht="12.75" hidden="1"/>
    <row r="9295" ht="12.75" hidden="1"/>
    <row r="9296" ht="12.75" hidden="1"/>
    <row r="9297" ht="12.75" hidden="1"/>
    <row r="9298" ht="12.75" hidden="1"/>
    <row r="9299" ht="12.75" hidden="1"/>
    <row r="9300" ht="12.75" hidden="1"/>
    <row r="9301" ht="12.75" hidden="1"/>
    <row r="9302" ht="12.75" hidden="1"/>
    <row r="9303" ht="12.75" hidden="1"/>
    <row r="9304" ht="12.75" hidden="1"/>
    <row r="9305" ht="12.75" hidden="1"/>
    <row r="9306" ht="12.75" hidden="1"/>
    <row r="9307" ht="12.75" hidden="1"/>
    <row r="9308" ht="12.75" hidden="1"/>
    <row r="9309" ht="12.75" hidden="1"/>
    <row r="9310" ht="12.75" hidden="1"/>
    <row r="9311" ht="12.75" hidden="1"/>
    <row r="9312" ht="12.75" hidden="1"/>
    <row r="9313" ht="12.75" hidden="1"/>
    <row r="9314" ht="12.75" hidden="1"/>
    <row r="9315" ht="12.75" hidden="1"/>
    <row r="9316" ht="12.75" hidden="1"/>
    <row r="9317" ht="12.75" hidden="1"/>
    <row r="9318" ht="12.75" hidden="1"/>
    <row r="9319" ht="12.75" hidden="1"/>
    <row r="9320" ht="12.75" hidden="1"/>
    <row r="9321" ht="12.75" hidden="1"/>
    <row r="9322" ht="12.75" hidden="1"/>
    <row r="9323" ht="12.75" hidden="1"/>
    <row r="9324" ht="12.75" hidden="1"/>
    <row r="9325" ht="12.75" hidden="1"/>
    <row r="9326" ht="12.75" hidden="1"/>
    <row r="9327" ht="12.75" hidden="1"/>
    <row r="9328" ht="12.75" hidden="1"/>
    <row r="9329" ht="12.75" hidden="1"/>
    <row r="9330" ht="12.75" hidden="1"/>
    <row r="9331" ht="12.75" hidden="1"/>
    <row r="9332" ht="12.75" hidden="1"/>
    <row r="9333" ht="12.75" hidden="1"/>
    <row r="9334" ht="12.75" hidden="1"/>
    <row r="9335" ht="12.75" hidden="1"/>
    <row r="9336" ht="12.75" hidden="1"/>
    <row r="9337" ht="12.75" hidden="1"/>
    <row r="9338" ht="12.75" hidden="1"/>
    <row r="9339" ht="12.75" hidden="1"/>
    <row r="9340" ht="12.75" hidden="1"/>
    <row r="9341" ht="12.75" hidden="1"/>
    <row r="9342" ht="12.75" hidden="1"/>
    <row r="9343" ht="12.75" hidden="1"/>
    <row r="9344" ht="12.75" hidden="1"/>
    <row r="9345" ht="12.75" hidden="1"/>
    <row r="9346" ht="12.75" hidden="1"/>
    <row r="9347" ht="12.75" hidden="1"/>
    <row r="9348" ht="12.75" hidden="1"/>
    <row r="9349" ht="12.75" hidden="1"/>
    <row r="9350" ht="12.75" hidden="1"/>
    <row r="9351" ht="12.75" hidden="1"/>
    <row r="9352" ht="12.75" hidden="1"/>
    <row r="9353" ht="12.75" hidden="1"/>
    <row r="9354" ht="12.75" hidden="1"/>
    <row r="9355" ht="12.75" hidden="1"/>
    <row r="9356" ht="12.75" hidden="1"/>
    <row r="9357" ht="12.75" hidden="1"/>
    <row r="9358" ht="12.75" hidden="1"/>
    <row r="9359" ht="12.75" hidden="1"/>
    <row r="9360" ht="12.75" hidden="1"/>
    <row r="9361" ht="12.75" hidden="1"/>
    <row r="9362" ht="12.75" hidden="1"/>
    <row r="9363" ht="12.75" hidden="1"/>
    <row r="9364" ht="12.75" hidden="1"/>
    <row r="9365" ht="12.75" hidden="1"/>
    <row r="9366" ht="12.75" hidden="1"/>
    <row r="9367" ht="12.75" hidden="1"/>
    <row r="9368" ht="12.75" hidden="1"/>
    <row r="9369" ht="12.75" hidden="1"/>
    <row r="9370" ht="12.75" hidden="1"/>
    <row r="9371" ht="12.75" hidden="1"/>
    <row r="9372" ht="12.75" hidden="1"/>
    <row r="9373" ht="12.75" hidden="1"/>
    <row r="9374" ht="12.75" hidden="1"/>
    <row r="9375" ht="12.75" hidden="1"/>
    <row r="9376" ht="12.75" hidden="1"/>
    <row r="9377" ht="12.75" hidden="1"/>
    <row r="9378" ht="12.75" hidden="1"/>
    <row r="9379" ht="12.75" hidden="1"/>
    <row r="9380" ht="12.75" hidden="1"/>
    <row r="9381" ht="12.75" hidden="1"/>
    <row r="9382" ht="12.75" hidden="1"/>
    <row r="9383" ht="12.75" hidden="1"/>
    <row r="9384" ht="12.75" hidden="1"/>
    <row r="9385" ht="12.75" hidden="1"/>
    <row r="9386" ht="12.75" hidden="1"/>
    <row r="9387" ht="12.75" hidden="1"/>
    <row r="9388" ht="12.75" hidden="1"/>
    <row r="9389" ht="12.75" hidden="1"/>
    <row r="9390" ht="12.75" hidden="1"/>
    <row r="9391" ht="12.75" hidden="1"/>
    <row r="9392" ht="12.75" hidden="1"/>
    <row r="9393" ht="12.75" hidden="1"/>
    <row r="9394" ht="12.75" hidden="1"/>
    <row r="9395" ht="12.75" hidden="1"/>
    <row r="9396" ht="12.75" hidden="1"/>
    <row r="9397" ht="12.75" hidden="1"/>
    <row r="9398" ht="12.75" hidden="1"/>
    <row r="9399" ht="12.75" hidden="1"/>
    <row r="9400" ht="12.75" hidden="1"/>
    <row r="9401" ht="12.75" hidden="1"/>
    <row r="9402" ht="12.75" hidden="1"/>
    <row r="9403" ht="12.75" hidden="1"/>
    <row r="9404" ht="12.75" hidden="1"/>
    <row r="9405" ht="12.75" hidden="1"/>
    <row r="9406" ht="12.75" hidden="1"/>
    <row r="9407" ht="12.75" hidden="1"/>
    <row r="9408" ht="12.75" hidden="1"/>
    <row r="9409" ht="12.75" hidden="1"/>
    <row r="9410" ht="12.75" hidden="1"/>
    <row r="9411" ht="12.75" hidden="1"/>
    <row r="9412" ht="12.75" hidden="1"/>
    <row r="9413" ht="12.75" hidden="1"/>
    <row r="9414" ht="12.75" hidden="1"/>
    <row r="9415" ht="12.75" hidden="1"/>
    <row r="9416" ht="12.75" hidden="1"/>
    <row r="9417" ht="12.75" hidden="1"/>
    <row r="9418" ht="12.75" hidden="1"/>
    <row r="9419" ht="12.75" hidden="1"/>
    <row r="9420" ht="12.75" hidden="1"/>
    <row r="9421" ht="12.75" hidden="1"/>
    <row r="9422" ht="12.75" hidden="1"/>
    <row r="9423" ht="12.75" hidden="1"/>
    <row r="9424" ht="12.75" hidden="1"/>
    <row r="9425" ht="12.75" hidden="1"/>
    <row r="9426" ht="12.75" hidden="1"/>
    <row r="9427" ht="12.75" hidden="1"/>
    <row r="9428" ht="12.75" hidden="1"/>
    <row r="9429" ht="12.75" hidden="1"/>
    <row r="9430" ht="12.75" hidden="1"/>
    <row r="9431" ht="12.75" hidden="1"/>
    <row r="9432" ht="12.75" hidden="1"/>
    <row r="9433" ht="12.75" hidden="1"/>
    <row r="9434" ht="12.75" hidden="1"/>
    <row r="9435" ht="12.75" hidden="1"/>
    <row r="9436" ht="12.75" hidden="1"/>
    <row r="9437" ht="12.75" hidden="1"/>
    <row r="9438" ht="12.75" hidden="1"/>
    <row r="9439" ht="12.75" hidden="1"/>
    <row r="9440" ht="12.75" hidden="1"/>
    <row r="9441" ht="12.75" hidden="1"/>
    <row r="9442" ht="12.75" hidden="1"/>
    <row r="9443" ht="12.75" hidden="1"/>
    <row r="9444" ht="12.75" hidden="1"/>
    <row r="9445" ht="12.75" hidden="1"/>
    <row r="9446" ht="12.75" hidden="1"/>
    <row r="9447" ht="12.75" hidden="1"/>
    <row r="9448" ht="12.75" hidden="1"/>
    <row r="9449" ht="12.75" hidden="1"/>
    <row r="9450" ht="12.75" hidden="1"/>
    <row r="9451" ht="12.75" hidden="1"/>
    <row r="9452" ht="12.75" hidden="1"/>
    <row r="9453" ht="12.75" hidden="1"/>
    <row r="9454" ht="12.75" hidden="1"/>
    <row r="9455" ht="12.75" hidden="1"/>
    <row r="9456" ht="12.75" hidden="1"/>
    <row r="9457" ht="12.75" hidden="1"/>
    <row r="9458" ht="12.75" hidden="1"/>
    <row r="9459" ht="12.75" hidden="1"/>
    <row r="9460" ht="12.75" hidden="1"/>
    <row r="9461" ht="12.75" hidden="1"/>
    <row r="9462" ht="12.75" hidden="1"/>
    <row r="9463" ht="12.75" hidden="1"/>
    <row r="9464" ht="12.75" hidden="1"/>
    <row r="9465" ht="12.75" hidden="1"/>
    <row r="9466" ht="12.75" hidden="1"/>
    <row r="9467" ht="12.75" hidden="1"/>
    <row r="9468" ht="12.75" hidden="1"/>
    <row r="9469" ht="12.75" hidden="1"/>
    <row r="9470" ht="12.75" hidden="1"/>
    <row r="9471" ht="12.75" hidden="1"/>
    <row r="9472" ht="12.75" hidden="1"/>
    <row r="9473" ht="12.75" hidden="1"/>
    <row r="9474" ht="12.75" hidden="1"/>
    <row r="9475" ht="12.75" hidden="1"/>
    <row r="9476" ht="12.75" hidden="1"/>
    <row r="9477" ht="12.75" hidden="1"/>
    <row r="9478" ht="12.75" hidden="1"/>
    <row r="9479" ht="12.75" hidden="1"/>
    <row r="9480" ht="12.75" hidden="1"/>
    <row r="9481" ht="12.75" hidden="1"/>
    <row r="9482" ht="12.75" hidden="1"/>
    <row r="9483" ht="12.75" hidden="1"/>
    <row r="9484" ht="12.75" hidden="1"/>
    <row r="9485" ht="12.75" hidden="1"/>
    <row r="9486" ht="12.75" hidden="1"/>
    <row r="9487" ht="12.75" hidden="1"/>
    <row r="9488" ht="12.75" hidden="1"/>
    <row r="9489" ht="12.75" hidden="1"/>
    <row r="9490" ht="12.75" hidden="1"/>
    <row r="9491" ht="12.75" hidden="1"/>
    <row r="9492" ht="12.75" hidden="1"/>
    <row r="9493" ht="12.75" hidden="1"/>
    <row r="9494" ht="12.75" hidden="1"/>
    <row r="9495" ht="12.75" hidden="1"/>
    <row r="9496" ht="12.75" hidden="1"/>
    <row r="9497" ht="12.75" hidden="1"/>
    <row r="9498" ht="12.75" hidden="1"/>
    <row r="9499" ht="12.75" hidden="1"/>
    <row r="9500" ht="12.75" hidden="1"/>
    <row r="9501" ht="12.75" hidden="1"/>
    <row r="9502" ht="12.75" hidden="1"/>
    <row r="9503" ht="12.75" hidden="1"/>
    <row r="9504" ht="12.75" hidden="1"/>
    <row r="9505" ht="12.75" hidden="1"/>
    <row r="9506" ht="12.75" hidden="1"/>
    <row r="9507" ht="12.75" hidden="1"/>
    <row r="9508" ht="12.75" hidden="1"/>
    <row r="9509" ht="12.75" hidden="1"/>
    <row r="9510" ht="12.75" hidden="1"/>
    <row r="9511" ht="12.75" hidden="1"/>
    <row r="9512" ht="12.75" hidden="1"/>
    <row r="9513" ht="12.75" hidden="1"/>
    <row r="9514" ht="12.75" hidden="1"/>
    <row r="9515" ht="12.75" hidden="1"/>
    <row r="9516" ht="12.75" hidden="1"/>
    <row r="9517" ht="12.75" hidden="1"/>
    <row r="9518" ht="12.75" hidden="1"/>
    <row r="9519" ht="12.75" hidden="1"/>
    <row r="9520" ht="12.75" hidden="1"/>
    <row r="9521" ht="12.75" hidden="1"/>
    <row r="9522" ht="12.75" hidden="1"/>
    <row r="9523" ht="12.75" hidden="1"/>
    <row r="9524" ht="12.75" hidden="1"/>
    <row r="9525" ht="12.75" hidden="1"/>
    <row r="9526" ht="12.75" hidden="1"/>
    <row r="9527" ht="12.75" hidden="1"/>
    <row r="9528" ht="12.75" hidden="1"/>
    <row r="9529" ht="12.75" hidden="1"/>
    <row r="9530" ht="12.75" hidden="1"/>
    <row r="9531" ht="12.75" hidden="1"/>
    <row r="9532" ht="12.75" hidden="1"/>
    <row r="9533" ht="12.75" hidden="1"/>
    <row r="9534" ht="12.75" hidden="1"/>
    <row r="9535" ht="12.75" hidden="1"/>
    <row r="9536" ht="12.75" hidden="1"/>
    <row r="9537" ht="12.75" hidden="1"/>
    <row r="9538" ht="12.75" hidden="1"/>
    <row r="9539" ht="12.75" hidden="1"/>
    <row r="9540" ht="12.75" hidden="1"/>
    <row r="9541" ht="12.75" hidden="1"/>
    <row r="9542" ht="12.75" hidden="1"/>
    <row r="9543" ht="12.75" hidden="1"/>
    <row r="9544" ht="12.75" hidden="1"/>
    <row r="9545" ht="12.75" hidden="1"/>
    <row r="9546" ht="12.75" hidden="1"/>
    <row r="9547" ht="12.75" hidden="1"/>
    <row r="9548" ht="12.75" hidden="1"/>
    <row r="9549" ht="12.75" hidden="1"/>
    <row r="9550" ht="12.75" hidden="1"/>
    <row r="9551" ht="12.75" hidden="1"/>
    <row r="9552" ht="12.75" hidden="1"/>
    <row r="9553" ht="12.75" hidden="1"/>
    <row r="9554" ht="12.75" hidden="1"/>
    <row r="9555" ht="12.75" hidden="1"/>
    <row r="9556" ht="12.75" hidden="1"/>
    <row r="9557" ht="12.75" hidden="1"/>
    <row r="9558" ht="12.75" hidden="1"/>
    <row r="9559" ht="12.75" hidden="1"/>
    <row r="9560" ht="12.75" hidden="1"/>
    <row r="9561" ht="12.75" hidden="1"/>
    <row r="9562" ht="12.75" hidden="1"/>
    <row r="9563" ht="12.75" hidden="1"/>
    <row r="9564" ht="12.75" hidden="1"/>
    <row r="9565" ht="12.75" hidden="1"/>
    <row r="9566" ht="12.75" hidden="1"/>
    <row r="9567" ht="12.75" hidden="1"/>
    <row r="9568" ht="12.75" hidden="1"/>
    <row r="9569" ht="12.75" hidden="1"/>
    <row r="9570" ht="12.75" hidden="1"/>
    <row r="9571" ht="12.75" hidden="1"/>
    <row r="9572" ht="12.75" hidden="1"/>
    <row r="9573" ht="12.75" hidden="1"/>
    <row r="9574" ht="12.75" hidden="1"/>
    <row r="9575" ht="12.75" hidden="1"/>
    <row r="9576" ht="12.75" hidden="1"/>
    <row r="9577" ht="12.75" hidden="1"/>
    <row r="9578" ht="12.75" hidden="1"/>
    <row r="9579" ht="12.75" hidden="1"/>
    <row r="9580" ht="12.75" hidden="1"/>
    <row r="9581" ht="12.75" hidden="1"/>
    <row r="9582" ht="12.75" hidden="1"/>
    <row r="9583" ht="12.75" hidden="1"/>
    <row r="9584" ht="12.75" hidden="1"/>
    <row r="9585" ht="12.75" hidden="1"/>
    <row r="9586" ht="12.75" hidden="1"/>
    <row r="9587" ht="12.75" hidden="1"/>
    <row r="9588" ht="12.75" hidden="1"/>
    <row r="9589" ht="12.75" hidden="1"/>
    <row r="9590" ht="12.75" hidden="1"/>
    <row r="9591" ht="12.75" hidden="1"/>
    <row r="9592" ht="12.75" hidden="1"/>
    <row r="9593" ht="12.75" hidden="1"/>
    <row r="9594" ht="12.75" hidden="1"/>
    <row r="9595" ht="12.75" hidden="1"/>
    <row r="9596" ht="12.75" hidden="1"/>
    <row r="9597" ht="12.75" hidden="1"/>
    <row r="9598" ht="12.75" hidden="1"/>
    <row r="9599" ht="12.75" hidden="1"/>
    <row r="9600" ht="12.75" hidden="1"/>
    <row r="9601" ht="12.75" hidden="1"/>
    <row r="9602" ht="12.75" hidden="1"/>
    <row r="9603" ht="12.75" hidden="1"/>
    <row r="9604" ht="12.75" hidden="1"/>
    <row r="9605" ht="12.75" hidden="1"/>
    <row r="9606" ht="12.75" hidden="1"/>
    <row r="9607" ht="12.75" hidden="1"/>
    <row r="9608" ht="12.75" hidden="1"/>
    <row r="9609" ht="12.75" hidden="1"/>
    <row r="9610" ht="12.75" hidden="1"/>
    <row r="9611" ht="12.75" hidden="1"/>
    <row r="9612" ht="12.75" hidden="1"/>
    <row r="9613" ht="12.75" hidden="1"/>
    <row r="9614" ht="12.75" hidden="1"/>
    <row r="9615" ht="12.75" hidden="1"/>
    <row r="9616" ht="12.75" hidden="1"/>
    <row r="9617" ht="12.75" hidden="1"/>
    <row r="9618" ht="12.75" hidden="1"/>
    <row r="9619" ht="12.75" hidden="1"/>
    <row r="9620" ht="12.75" hidden="1"/>
    <row r="9621" ht="12.75" hidden="1"/>
    <row r="9622" ht="12.75" hidden="1"/>
    <row r="9623" ht="12.75" hidden="1"/>
    <row r="9624" ht="12.75" hidden="1"/>
    <row r="9625" ht="12.75" hidden="1"/>
    <row r="9626" ht="12.75" hidden="1"/>
    <row r="9627" ht="12.75" hidden="1"/>
    <row r="9628" ht="12.75" hidden="1"/>
    <row r="9629" ht="12.75" hidden="1"/>
    <row r="9630" ht="12.75" hidden="1"/>
    <row r="9631" ht="12.75" hidden="1"/>
    <row r="9632" ht="12.75" hidden="1"/>
    <row r="9633" ht="12.75" hidden="1"/>
    <row r="9634" ht="12.75" hidden="1"/>
    <row r="9635" ht="12.75" hidden="1"/>
    <row r="9636" ht="12.75" hidden="1"/>
    <row r="9637" ht="12.75" hidden="1"/>
    <row r="9638" ht="12.75" hidden="1"/>
    <row r="9639" ht="12.75" hidden="1"/>
    <row r="9640" ht="12.75" hidden="1"/>
    <row r="9641" ht="12.75" hidden="1"/>
    <row r="9642" ht="12.75" hidden="1"/>
    <row r="9643" ht="12.75" hidden="1"/>
    <row r="9644" ht="12.75" hidden="1"/>
    <row r="9645" ht="12.75" hidden="1"/>
    <row r="9646" ht="12.75" hidden="1"/>
    <row r="9647" ht="12.75" hidden="1"/>
    <row r="9648" ht="12.75" hidden="1"/>
    <row r="9649" ht="12.75" hidden="1"/>
    <row r="9650" ht="12.75" hidden="1"/>
    <row r="9651" ht="12.75" hidden="1"/>
    <row r="9652" ht="12.75" hidden="1"/>
    <row r="9653" ht="12.75" hidden="1"/>
    <row r="9654" ht="12.75" hidden="1"/>
    <row r="9655" ht="12.75" hidden="1"/>
    <row r="9656" ht="12.75" hidden="1"/>
    <row r="9657" ht="12.75" hidden="1"/>
    <row r="9658" ht="12.75" hidden="1"/>
    <row r="9659" ht="12.75" hidden="1"/>
    <row r="9660" ht="12.75" hidden="1"/>
    <row r="9661" ht="12.75" hidden="1"/>
    <row r="9662" ht="12.75" hidden="1"/>
    <row r="9663" ht="12.75" hidden="1"/>
    <row r="9664" ht="12.75" hidden="1"/>
    <row r="9665" ht="12.75" hidden="1"/>
    <row r="9666" ht="12.75" hidden="1"/>
    <row r="9667" ht="12.75" hidden="1"/>
    <row r="9668" ht="12.75" hidden="1"/>
    <row r="9669" ht="12.75" hidden="1"/>
    <row r="9670" ht="12.75" hidden="1"/>
    <row r="9671" ht="12.75" hidden="1"/>
    <row r="9672" ht="12.75" hidden="1"/>
    <row r="9673" ht="12.75" hidden="1"/>
    <row r="9674" ht="12.75" hidden="1"/>
    <row r="9675" ht="12.75" hidden="1"/>
    <row r="9676" ht="12.75" hidden="1"/>
    <row r="9677" ht="12.75" hidden="1"/>
    <row r="9678" ht="12.75" hidden="1"/>
    <row r="9679" ht="12.75" hidden="1"/>
    <row r="9680" ht="12.75" hidden="1"/>
    <row r="9681" ht="12.75" hidden="1"/>
    <row r="9682" ht="12.75" hidden="1"/>
    <row r="9683" ht="12.75" hidden="1"/>
    <row r="9684" ht="12.75" hidden="1"/>
    <row r="9685" ht="12.75" hidden="1"/>
    <row r="9686" ht="12.75" hidden="1"/>
    <row r="9687" ht="12.75" hidden="1"/>
    <row r="9688" ht="12.75" hidden="1"/>
    <row r="9689" ht="12.75" hidden="1"/>
    <row r="9690" ht="12.75" hidden="1"/>
    <row r="9691" ht="12.75" hidden="1"/>
    <row r="9692" ht="12.75" hidden="1"/>
    <row r="9693" ht="12.75" hidden="1"/>
    <row r="9694" ht="12.75" hidden="1"/>
    <row r="9695" ht="12.75" hidden="1"/>
    <row r="9696" ht="12.75" hidden="1"/>
    <row r="9697" ht="12.75" hidden="1"/>
    <row r="9698" ht="12.75" hidden="1"/>
    <row r="9699" ht="12.75" hidden="1"/>
    <row r="9700" ht="12.75" hidden="1"/>
    <row r="9701" ht="12.75" hidden="1"/>
    <row r="9702" ht="12.75" hidden="1"/>
    <row r="9703" ht="12.75" hidden="1"/>
    <row r="9704" ht="12.75" hidden="1"/>
    <row r="9705" ht="12.75" hidden="1"/>
    <row r="9706" ht="12.75" hidden="1"/>
    <row r="9707" ht="12.75" hidden="1"/>
    <row r="9708" ht="12.75" hidden="1"/>
    <row r="9709" ht="12.75" hidden="1"/>
    <row r="9710" ht="12.75" hidden="1"/>
    <row r="9711" ht="12.75" hidden="1"/>
    <row r="9712" ht="12.75" hidden="1"/>
    <row r="9713" ht="12.75" hidden="1"/>
    <row r="9714" ht="12.75" hidden="1"/>
    <row r="9715" ht="12.75" hidden="1"/>
    <row r="9716" ht="12.75" hidden="1"/>
    <row r="9717" ht="12.75" hidden="1"/>
    <row r="9718" ht="12.75" hidden="1"/>
    <row r="9719" ht="12.75" hidden="1"/>
    <row r="9720" ht="12.75" hidden="1"/>
    <row r="9721" ht="12.75" hidden="1"/>
    <row r="9722" ht="12.75" hidden="1"/>
    <row r="9723" ht="12.75" hidden="1"/>
    <row r="9724" ht="12.75" hidden="1"/>
    <row r="9725" ht="12.75" hidden="1"/>
    <row r="9726" ht="12.75" hidden="1"/>
    <row r="9727" ht="12.75" hidden="1"/>
    <row r="9728" ht="12.75" hidden="1"/>
    <row r="9729" ht="12.75" hidden="1"/>
    <row r="9730" ht="12.75" hidden="1"/>
    <row r="9731" ht="12.75" hidden="1"/>
    <row r="9732" ht="12.75" hidden="1"/>
    <row r="9733" ht="12.75" hidden="1"/>
    <row r="9734" ht="12.75" hidden="1"/>
    <row r="9735" ht="12.75" hidden="1"/>
    <row r="9736" ht="12.75" hidden="1"/>
    <row r="9737" ht="12.75" hidden="1"/>
    <row r="9738" ht="12.75" hidden="1"/>
    <row r="9739" ht="12.75" hidden="1"/>
    <row r="9740" ht="12.75" hidden="1"/>
    <row r="9741" ht="12.75" hidden="1"/>
    <row r="9742" ht="12.75" hidden="1"/>
    <row r="9743" ht="12.75" hidden="1"/>
    <row r="9744" ht="12.75" hidden="1"/>
    <row r="9745" ht="12.75" hidden="1"/>
    <row r="9746" ht="12.75" hidden="1"/>
    <row r="9747" ht="12.75" hidden="1"/>
    <row r="9748" ht="12.75" hidden="1"/>
    <row r="9749" ht="12.75" hidden="1"/>
    <row r="9750" ht="12.75" hidden="1"/>
    <row r="9751" ht="12.75" hidden="1"/>
    <row r="9752" ht="12.75" hidden="1"/>
    <row r="9753" ht="12.75" hidden="1"/>
    <row r="9754" ht="12.75" hidden="1"/>
    <row r="9755" ht="12.75" hidden="1"/>
    <row r="9756" ht="12.75" hidden="1"/>
    <row r="9757" ht="12.75" hidden="1"/>
    <row r="9758" ht="12.75" hidden="1"/>
    <row r="9759" ht="12.75" hidden="1"/>
    <row r="9760" ht="12.75" hidden="1"/>
    <row r="9761" ht="12.75" hidden="1"/>
    <row r="9762" ht="12.75" hidden="1"/>
    <row r="9763" ht="12.75" hidden="1"/>
    <row r="9764" ht="12.75" hidden="1"/>
    <row r="9765" ht="12.75" hidden="1"/>
    <row r="9766" ht="12.75" hidden="1"/>
    <row r="9767" ht="12.75" hidden="1"/>
    <row r="9768" ht="12.75" hidden="1"/>
    <row r="9769" ht="12.75" hidden="1"/>
    <row r="9770" ht="12.75" hidden="1"/>
    <row r="9771" ht="12.75" hidden="1"/>
    <row r="9772" ht="12.75" hidden="1"/>
    <row r="9773" ht="12.75" hidden="1"/>
    <row r="9774" ht="12.75" hidden="1"/>
    <row r="9775" ht="12.75" hidden="1"/>
    <row r="9776" ht="12.75" hidden="1"/>
    <row r="9777" ht="12.75" hidden="1"/>
    <row r="9778" ht="12.75" hidden="1"/>
    <row r="9779" ht="12.75" hidden="1"/>
    <row r="9780" ht="12.75" hidden="1"/>
    <row r="9781" ht="12.75" hidden="1"/>
    <row r="9782" ht="12.75" hidden="1"/>
    <row r="9783" ht="12.75" hidden="1"/>
    <row r="9784" ht="12.75" hidden="1"/>
    <row r="9785" ht="12.75" hidden="1"/>
    <row r="9786" ht="12.75" hidden="1"/>
    <row r="9787" ht="12.75" hidden="1"/>
    <row r="9788" ht="12.75" hidden="1"/>
    <row r="9789" ht="12.75" hidden="1"/>
    <row r="9790" ht="12.75" hidden="1"/>
    <row r="9791" ht="12.75" hidden="1"/>
    <row r="9792" ht="12.75" hidden="1"/>
    <row r="9793" ht="12.75" hidden="1"/>
    <row r="9794" ht="12.75" hidden="1"/>
    <row r="9795" ht="12.75" hidden="1"/>
    <row r="9796" ht="12.75" hidden="1"/>
    <row r="9797" ht="12.75" hidden="1"/>
    <row r="9798" ht="12.75" hidden="1"/>
    <row r="9799" ht="12.75" hidden="1"/>
    <row r="9800" ht="12.75" hidden="1"/>
    <row r="9801" ht="12.75" hidden="1"/>
    <row r="9802" ht="12.75" hidden="1"/>
    <row r="9803" ht="12.75" hidden="1"/>
    <row r="9804" ht="12.75" hidden="1"/>
    <row r="9805" ht="12.75" hidden="1"/>
    <row r="9806" ht="12.75" hidden="1"/>
    <row r="9807" ht="12.75" hidden="1"/>
    <row r="9808" ht="12.75" hidden="1"/>
    <row r="9809" ht="12.75" hidden="1"/>
    <row r="9810" ht="12.75" hidden="1"/>
    <row r="9811" ht="12.75" hidden="1"/>
    <row r="9812" ht="12.75" hidden="1"/>
    <row r="9813" ht="12.75" hidden="1"/>
    <row r="9814" ht="12.75" hidden="1"/>
    <row r="9815" ht="12.75" hidden="1"/>
    <row r="9816" ht="12.75" hidden="1"/>
    <row r="9817" ht="12.75" hidden="1"/>
    <row r="9818" ht="12.75" hidden="1"/>
    <row r="9819" ht="12.75" hidden="1"/>
    <row r="9820" ht="12.75" hidden="1"/>
    <row r="9821" ht="12.75" hidden="1"/>
    <row r="9822" ht="12.75" hidden="1"/>
    <row r="9823" ht="12.75" hidden="1"/>
    <row r="9824" ht="12.75" hidden="1"/>
    <row r="9825" ht="12.75" hidden="1"/>
    <row r="9826" ht="12.75" hidden="1"/>
    <row r="9827" ht="12.75" hidden="1"/>
    <row r="9828" ht="12.75" hidden="1"/>
    <row r="9829" ht="12.75" hidden="1"/>
    <row r="9830" ht="12.75" hidden="1"/>
    <row r="9831" ht="12.75" hidden="1"/>
    <row r="9832" ht="12.75" hidden="1"/>
    <row r="9833" ht="12.75" hidden="1"/>
    <row r="9834" ht="12.75" hidden="1"/>
    <row r="9835" ht="12.75" hidden="1"/>
    <row r="9836" ht="12.75" hidden="1"/>
    <row r="9837" ht="12.75" hidden="1"/>
    <row r="9838" ht="12.75" hidden="1"/>
    <row r="9839" ht="12.75" hidden="1"/>
    <row r="9840" ht="12.75" hidden="1"/>
    <row r="9841" ht="12.75" hidden="1"/>
    <row r="9842" ht="12.75" hidden="1"/>
    <row r="9843" ht="12.75" hidden="1"/>
    <row r="9844" ht="12.75" hidden="1"/>
    <row r="9845" ht="12.75" hidden="1"/>
    <row r="9846" ht="12.75" hidden="1"/>
    <row r="9847" ht="12.75" hidden="1"/>
    <row r="9848" ht="12.75" hidden="1"/>
    <row r="9849" ht="12.75" hidden="1"/>
    <row r="9850" ht="12.75" hidden="1"/>
    <row r="9851" ht="12.75" hidden="1"/>
    <row r="9852" ht="12.75" hidden="1"/>
    <row r="9853" ht="12.75" hidden="1"/>
    <row r="9854" ht="12.75" hidden="1"/>
    <row r="9855" ht="12.75" hidden="1"/>
    <row r="9856" ht="12.75" hidden="1"/>
    <row r="9857" ht="12.75" hidden="1"/>
    <row r="9858" ht="12.75" hidden="1"/>
    <row r="9859" ht="12.75" hidden="1"/>
    <row r="9860" ht="12.75" hidden="1"/>
    <row r="9861" ht="12.75" hidden="1"/>
    <row r="9862" ht="12.75" hidden="1"/>
    <row r="9863" ht="12.75" hidden="1"/>
    <row r="9864" ht="12.75" hidden="1"/>
    <row r="9865" ht="12.75" hidden="1"/>
    <row r="9866" ht="12.75" hidden="1"/>
    <row r="9867" ht="12.75" hidden="1"/>
    <row r="9868" ht="12.75" hidden="1"/>
    <row r="9869" ht="12.75" hidden="1"/>
    <row r="9870" ht="12.75" hidden="1"/>
    <row r="9871" ht="12.75" hidden="1"/>
    <row r="9872" ht="12.75" hidden="1"/>
    <row r="9873" ht="12.75" hidden="1"/>
    <row r="9874" ht="12.75" hidden="1"/>
    <row r="9875" ht="12.75" hidden="1"/>
    <row r="9876" ht="12.75" hidden="1"/>
    <row r="9877" ht="12.75" hidden="1"/>
    <row r="9878" ht="12.75" hidden="1"/>
    <row r="9879" ht="12.75" hidden="1"/>
    <row r="9880" ht="12.75" hidden="1"/>
    <row r="9881" ht="12.75" hidden="1"/>
    <row r="9882" ht="12.75" hidden="1"/>
    <row r="9883" ht="12.75" hidden="1"/>
    <row r="9884" ht="12.75" hidden="1"/>
    <row r="9885" ht="12.75" hidden="1"/>
    <row r="9886" ht="12.75" hidden="1"/>
    <row r="9887" ht="12.75" hidden="1"/>
    <row r="9888" ht="12.75" hidden="1"/>
    <row r="9889" ht="12.75" hidden="1"/>
    <row r="9890" ht="12.75" hidden="1"/>
    <row r="9891" ht="12.75" hidden="1"/>
    <row r="9892" ht="12.75" hidden="1"/>
    <row r="9893" ht="12.75" hidden="1"/>
    <row r="9894" ht="12.75" hidden="1"/>
    <row r="9895" ht="12.75" hidden="1"/>
    <row r="9896" ht="12.75" hidden="1"/>
    <row r="9897" ht="12.75" hidden="1"/>
    <row r="9898" ht="12.75" hidden="1"/>
    <row r="9899" ht="12.75" hidden="1"/>
    <row r="9900" ht="12.75" hidden="1"/>
    <row r="9901" ht="12.75" hidden="1"/>
    <row r="9902" ht="12.75" hidden="1"/>
    <row r="9903" ht="12.75" hidden="1"/>
    <row r="9904" ht="12.75" hidden="1"/>
    <row r="9905" ht="12.75" hidden="1"/>
    <row r="9906" ht="12.75" hidden="1"/>
    <row r="9907" ht="12.75" hidden="1"/>
    <row r="9908" ht="12.75" hidden="1"/>
    <row r="9909" ht="12.75" hidden="1"/>
    <row r="9910" ht="12.75" hidden="1"/>
    <row r="9911" ht="12.75" hidden="1"/>
    <row r="9912" ht="12.75" hidden="1"/>
    <row r="9913" ht="12.75" hidden="1"/>
    <row r="9914" ht="12.75" hidden="1"/>
    <row r="9915" ht="12.75" hidden="1"/>
    <row r="9916" ht="12.75" hidden="1"/>
    <row r="9917" ht="12.75" hidden="1"/>
    <row r="9918" ht="12.75" hidden="1"/>
    <row r="9919" ht="12.75" hidden="1"/>
    <row r="9920" ht="12.75" hidden="1"/>
    <row r="9921" ht="12.75" hidden="1"/>
    <row r="9922" ht="12.75" hidden="1"/>
    <row r="9923" ht="12.75" hidden="1"/>
    <row r="9924" ht="12.75" hidden="1"/>
    <row r="9925" ht="12.75" hidden="1"/>
    <row r="9926" ht="12.75" hidden="1"/>
    <row r="9927" ht="12.75" hidden="1"/>
    <row r="9928" ht="12.75" hidden="1"/>
    <row r="9929" ht="12.75" hidden="1"/>
    <row r="9930" ht="12.75" hidden="1"/>
    <row r="9931" ht="12.75" hidden="1"/>
    <row r="9932" ht="12.75" hidden="1"/>
    <row r="9933" ht="12.75" hidden="1"/>
    <row r="9934" ht="12.75" hidden="1"/>
    <row r="9935" ht="12.75" hidden="1"/>
    <row r="9936" ht="12.75" hidden="1"/>
    <row r="9937" ht="12.75" hidden="1"/>
    <row r="9938" ht="12.75" hidden="1"/>
    <row r="9939" ht="12.75" hidden="1"/>
    <row r="9940" ht="12.75" hidden="1"/>
    <row r="9941" ht="12.75" hidden="1"/>
    <row r="9942" ht="12.75" hidden="1"/>
    <row r="9943" ht="12.75" hidden="1"/>
    <row r="9944" ht="12.75" hidden="1"/>
    <row r="9945" ht="12.75" hidden="1"/>
    <row r="9946" ht="12.75" hidden="1"/>
    <row r="9947" ht="12.75" hidden="1"/>
    <row r="9948" ht="12.75" hidden="1"/>
    <row r="9949" ht="12.75" hidden="1"/>
    <row r="9950" ht="12.75" hidden="1"/>
    <row r="9951" ht="12.75" hidden="1"/>
    <row r="9952" ht="12.75" hidden="1"/>
    <row r="9953" ht="12.75" hidden="1"/>
    <row r="9954" ht="12.75" hidden="1"/>
    <row r="9955" ht="12.75" hidden="1"/>
    <row r="9956" ht="12.75" hidden="1"/>
    <row r="9957" ht="12.75" hidden="1"/>
    <row r="9958" ht="12.75" hidden="1"/>
    <row r="9959" ht="12.75" hidden="1"/>
    <row r="9960" ht="12.75" hidden="1"/>
    <row r="9961" ht="12.75" hidden="1"/>
    <row r="9962" ht="12.75" hidden="1"/>
    <row r="9963" ht="12.75" hidden="1"/>
    <row r="9964" ht="12.75" hidden="1"/>
    <row r="9965" ht="12.75" hidden="1"/>
    <row r="9966" ht="12.75" hidden="1"/>
    <row r="9967" ht="12.75" hidden="1"/>
    <row r="9968" ht="12.75" hidden="1"/>
    <row r="9969" ht="12.75" hidden="1"/>
    <row r="9970" ht="12.75" hidden="1"/>
    <row r="9971" ht="12.75" hidden="1"/>
    <row r="9972" ht="12.75" hidden="1"/>
    <row r="9973" ht="12.75" hidden="1"/>
    <row r="9974" ht="12.75" hidden="1"/>
    <row r="9975" ht="12.75" hidden="1"/>
    <row r="9976" ht="12.75" hidden="1"/>
    <row r="9977" ht="12.75" hidden="1"/>
    <row r="9978" ht="12.75" hidden="1"/>
    <row r="9979" ht="12.75" hidden="1"/>
    <row r="9980" ht="12.75" hidden="1"/>
    <row r="9981" ht="12.75" hidden="1"/>
    <row r="9982" ht="12.75" hidden="1"/>
    <row r="9983" ht="12.75" hidden="1"/>
    <row r="9984" ht="12.75" hidden="1"/>
    <row r="9985" ht="12.75" hidden="1"/>
    <row r="9986" ht="12.75" hidden="1"/>
    <row r="9987" ht="12.75" hidden="1"/>
    <row r="9988" ht="12.75" hidden="1"/>
    <row r="9989" ht="12.75" hidden="1"/>
    <row r="9990" ht="12.75" hidden="1"/>
    <row r="9991" ht="12.75" hidden="1"/>
    <row r="9992" ht="12.75" hidden="1"/>
    <row r="9993" ht="12.75" hidden="1"/>
    <row r="9994" ht="12.75" hidden="1"/>
    <row r="9995" ht="12.75" hidden="1"/>
    <row r="9996" ht="12.75" hidden="1"/>
    <row r="9997" ht="12.75" hidden="1"/>
    <row r="9998" ht="12.75" hidden="1"/>
    <row r="9999" ht="12.75" hidden="1"/>
    <row r="10000" ht="12.75" hidden="1"/>
    <row r="10001" ht="12.75" hidden="1"/>
    <row r="10002" ht="12.75" hidden="1"/>
    <row r="10003" ht="12.75" hidden="1"/>
    <row r="10004" ht="12.75" hidden="1"/>
    <row r="10005" ht="12.75" hidden="1"/>
    <row r="10006" ht="12.75" hidden="1"/>
    <row r="10007" ht="12.75" hidden="1"/>
    <row r="10008" ht="12.75" hidden="1"/>
    <row r="10009" ht="12.75" hidden="1"/>
    <row r="10010" ht="12.75" hidden="1"/>
    <row r="10011" ht="12.75" hidden="1"/>
    <row r="10012" ht="12.75" hidden="1"/>
    <row r="10013" ht="12.75" hidden="1"/>
    <row r="10014" ht="12.75" hidden="1"/>
    <row r="10015" ht="12.75" hidden="1"/>
    <row r="10016" ht="12.75" hidden="1"/>
    <row r="10017" ht="12.75" hidden="1"/>
    <row r="10018" ht="12.75" hidden="1"/>
    <row r="10019" ht="12.75" hidden="1"/>
    <row r="10020" ht="12.75" hidden="1"/>
    <row r="10021" ht="12.75" hidden="1"/>
    <row r="10022" ht="12.75" hidden="1"/>
    <row r="10023" ht="12.75" hidden="1"/>
    <row r="10024" ht="12.75" hidden="1"/>
    <row r="10025" ht="12.75" hidden="1"/>
    <row r="10026" ht="12.75" hidden="1"/>
    <row r="10027" ht="12.75" hidden="1"/>
    <row r="10028" ht="12.75" hidden="1"/>
    <row r="10029" ht="12.75" hidden="1"/>
    <row r="10030" ht="12.75" hidden="1"/>
    <row r="10031" ht="12.75" hidden="1"/>
    <row r="10032" ht="12.75" hidden="1"/>
    <row r="10033" ht="12.75" hidden="1"/>
    <row r="10034" ht="12.75" hidden="1"/>
    <row r="10035" ht="12.75" hidden="1"/>
    <row r="10036" ht="12.75" hidden="1"/>
    <row r="10037" ht="12.75" hidden="1"/>
    <row r="10038" ht="12.75" hidden="1"/>
    <row r="10039" ht="12.75" hidden="1"/>
    <row r="10040" ht="12.75" hidden="1"/>
    <row r="10041" ht="12.75" hidden="1"/>
    <row r="10042" ht="12.75" hidden="1"/>
    <row r="10043" ht="12.75" hidden="1"/>
    <row r="10044" ht="12.75" hidden="1"/>
    <row r="10045" ht="12.75" hidden="1"/>
    <row r="10046" ht="12.75" hidden="1"/>
    <row r="10047" ht="12.75" hidden="1"/>
    <row r="10048" ht="12.75" hidden="1"/>
    <row r="10049" ht="12.75" hidden="1"/>
    <row r="10050" ht="12.75" hidden="1"/>
    <row r="10051" ht="12.75" hidden="1"/>
    <row r="10052" ht="12.75" hidden="1"/>
    <row r="10053" ht="12.75" hidden="1"/>
    <row r="10054" ht="12.75" hidden="1"/>
    <row r="10055" ht="12.75" hidden="1"/>
    <row r="10056" ht="12.75" hidden="1"/>
    <row r="10057" ht="12.75" hidden="1"/>
    <row r="10058" ht="12.75" hidden="1"/>
    <row r="10059" ht="12.75" hidden="1"/>
    <row r="10060" ht="12.75" hidden="1"/>
    <row r="10061" ht="12.75" hidden="1"/>
    <row r="10062" ht="12.75" hidden="1"/>
    <row r="10063" ht="12.75" hidden="1"/>
    <row r="10064" ht="12.75" hidden="1"/>
    <row r="10065" ht="12.75" hidden="1"/>
    <row r="10066" ht="12.75" hidden="1"/>
    <row r="10067" ht="12.75" hidden="1"/>
    <row r="10068" ht="12.75" hidden="1"/>
    <row r="10069" ht="12.75" hidden="1"/>
    <row r="10070" ht="12.75" hidden="1"/>
    <row r="10071" ht="12.75" hidden="1"/>
    <row r="10072" ht="12.75" hidden="1"/>
    <row r="10073" ht="12.75" hidden="1"/>
    <row r="10074" ht="12.75" hidden="1"/>
    <row r="10075" ht="12.75" hidden="1"/>
    <row r="10076" ht="12.75" hidden="1"/>
    <row r="10077" ht="12.75" hidden="1"/>
    <row r="10078" ht="12.75" hidden="1"/>
    <row r="10079" ht="12.75" hidden="1"/>
    <row r="10080" ht="12.75" hidden="1"/>
    <row r="10081" ht="12.75" hidden="1"/>
    <row r="10082" ht="12.75" hidden="1"/>
    <row r="10083" ht="12.75" hidden="1"/>
    <row r="10084" ht="12.75" hidden="1"/>
    <row r="10085" ht="12.75" hidden="1"/>
    <row r="10086" ht="12.75" hidden="1"/>
    <row r="10087" ht="12.75" hidden="1"/>
    <row r="10088" ht="12.75" hidden="1"/>
    <row r="10089" ht="12.75" hidden="1"/>
    <row r="10090" ht="12.75" hidden="1"/>
    <row r="10091" ht="12.75" hidden="1"/>
    <row r="10092" ht="12.75" hidden="1"/>
    <row r="10093" ht="12.75" hidden="1"/>
    <row r="10094" ht="12.75" hidden="1"/>
    <row r="10095" ht="12.75" hidden="1"/>
    <row r="10096" ht="12.75" hidden="1"/>
    <row r="10097" ht="12.75" hidden="1"/>
    <row r="10098" ht="12.75" hidden="1"/>
    <row r="10099" ht="12.75" hidden="1"/>
    <row r="10100" ht="12.75" hidden="1"/>
    <row r="10101" ht="12.75" hidden="1"/>
    <row r="10102" ht="12.75" hidden="1"/>
    <row r="10103" ht="12.75" hidden="1"/>
    <row r="10104" ht="12.75" hidden="1"/>
    <row r="10105" ht="12.75" hidden="1"/>
    <row r="10106" ht="12.75" hidden="1"/>
    <row r="10107" ht="12.75" hidden="1"/>
    <row r="10108" ht="12.75" hidden="1"/>
    <row r="10109" ht="12.75" hidden="1"/>
    <row r="10110" ht="12.75" hidden="1"/>
    <row r="10111" ht="12.75" hidden="1"/>
    <row r="10112" ht="12.75" hidden="1"/>
    <row r="10113" ht="12.75" hidden="1"/>
    <row r="10114" ht="12.75" hidden="1"/>
    <row r="10115" ht="12.75" hidden="1"/>
    <row r="10116" ht="12.75" hidden="1"/>
    <row r="10117" ht="12.75" hidden="1"/>
    <row r="10118" ht="12.75" hidden="1"/>
    <row r="10119" ht="12.75" hidden="1"/>
    <row r="10120" ht="12.75" hidden="1"/>
    <row r="10121" ht="12.75" hidden="1"/>
    <row r="10122" ht="12.75" hidden="1"/>
    <row r="10123" ht="12.75" hidden="1"/>
    <row r="10124" ht="12.75" hidden="1"/>
    <row r="10125" ht="12.75" hidden="1"/>
    <row r="10126" ht="12.75" hidden="1"/>
    <row r="10127" ht="12.75" hidden="1"/>
    <row r="10128" ht="12.75" hidden="1"/>
    <row r="10129" ht="12.75" hidden="1"/>
    <row r="10130" ht="12.75" hidden="1"/>
    <row r="10131" ht="12.75" hidden="1"/>
    <row r="10132" ht="12.75" hidden="1"/>
    <row r="10133" ht="12.75" hidden="1"/>
    <row r="10134" ht="12.75" hidden="1"/>
    <row r="10135" ht="12.75" hidden="1"/>
    <row r="10136" ht="12.75" hidden="1"/>
    <row r="10137" ht="12.75" hidden="1"/>
    <row r="10138" ht="12.75" hidden="1"/>
    <row r="10139" ht="12.75" hidden="1"/>
    <row r="10140" ht="12.75" hidden="1"/>
    <row r="10141" ht="12.75" hidden="1"/>
    <row r="10142" ht="12.75" hidden="1"/>
    <row r="10143" ht="12.75" hidden="1"/>
    <row r="10144" ht="12.75" hidden="1"/>
    <row r="10145" ht="12.75" hidden="1"/>
    <row r="10146" ht="12.75" hidden="1"/>
    <row r="10147" ht="12.75" hidden="1"/>
    <row r="10148" ht="12.75" hidden="1"/>
    <row r="10149" ht="12.75" hidden="1"/>
    <row r="10150" ht="12.75" hidden="1"/>
    <row r="10151" ht="12.75" hidden="1"/>
    <row r="10152" ht="12.75" hidden="1"/>
    <row r="10153" ht="12.75" hidden="1"/>
    <row r="10154" ht="12.75" hidden="1"/>
    <row r="10155" ht="12.75" hidden="1"/>
    <row r="10156" ht="12.75" hidden="1"/>
    <row r="10157" ht="12.75" hidden="1"/>
    <row r="10158" ht="12.75" hidden="1"/>
    <row r="10159" ht="12.75" hidden="1"/>
    <row r="10160" ht="12.75" hidden="1"/>
    <row r="10161" ht="12.75" hidden="1"/>
    <row r="10162" ht="12.75" hidden="1"/>
    <row r="10163" ht="12.75" hidden="1"/>
    <row r="10164" ht="12.75" hidden="1"/>
    <row r="10165" ht="12.75" hidden="1"/>
    <row r="10166" ht="12.75" hidden="1"/>
    <row r="10167" ht="12.75" hidden="1"/>
    <row r="10168" ht="12.75" hidden="1"/>
    <row r="10169" ht="12.75" hidden="1"/>
    <row r="10170" ht="12.75" hidden="1"/>
    <row r="10171" ht="12.75" hidden="1"/>
    <row r="10172" ht="12.75" hidden="1"/>
    <row r="10173" ht="12.75" hidden="1"/>
    <row r="10174" ht="12.75" hidden="1"/>
    <row r="10175" ht="12.75" hidden="1"/>
    <row r="10176" ht="12.75" hidden="1"/>
    <row r="10177" ht="12.75" hidden="1"/>
    <row r="10178" ht="12.75" hidden="1"/>
    <row r="10179" ht="12.75" hidden="1"/>
    <row r="10180" ht="12.75" hidden="1"/>
    <row r="10181" ht="12.75" hidden="1"/>
    <row r="10182" ht="12.75" hidden="1"/>
    <row r="10183" ht="12.75" hidden="1"/>
    <row r="10184" ht="12.75" hidden="1"/>
    <row r="10185" ht="12.75" hidden="1"/>
    <row r="10186" ht="12.75" hidden="1"/>
    <row r="10187" ht="12.75" hidden="1"/>
    <row r="10188" ht="12.75" hidden="1"/>
    <row r="10189" ht="12.75" hidden="1"/>
    <row r="10190" ht="12.75" hidden="1"/>
    <row r="10191" ht="12.75" hidden="1"/>
    <row r="10192" ht="12.75" hidden="1"/>
    <row r="10193" ht="12.75" hidden="1"/>
    <row r="10194" ht="12.75" hidden="1"/>
    <row r="10195" ht="12.75" hidden="1"/>
    <row r="10196" ht="12.75" hidden="1"/>
    <row r="10197" ht="12.75" hidden="1"/>
    <row r="10198" ht="12.75" hidden="1"/>
    <row r="10199" ht="12.75" hidden="1"/>
    <row r="10200" ht="12.75" hidden="1"/>
    <row r="10201" ht="12.75" hidden="1"/>
    <row r="10202" ht="12.75" hidden="1"/>
    <row r="10203" ht="12.75" hidden="1"/>
    <row r="10204" ht="12.75" hidden="1"/>
    <row r="10205" ht="12.75" hidden="1"/>
    <row r="10206" ht="12.75" hidden="1"/>
    <row r="10207" ht="12.75" hidden="1"/>
    <row r="10208" ht="12.75" hidden="1"/>
    <row r="10209" ht="12.75" hidden="1"/>
    <row r="10210" ht="12.75" hidden="1"/>
    <row r="10211" ht="12.75" hidden="1"/>
    <row r="10212" ht="12.75" hidden="1"/>
    <row r="10213" ht="12.75" hidden="1"/>
    <row r="10214" ht="12.75" hidden="1"/>
    <row r="10215" ht="12.75" hidden="1"/>
    <row r="10216" ht="12.75" hidden="1"/>
    <row r="10217" ht="12.75" hidden="1"/>
    <row r="10218" ht="12.75" hidden="1"/>
    <row r="10219" ht="12.75" hidden="1"/>
    <row r="10220" ht="12.75" hidden="1"/>
    <row r="10221" ht="12.75" hidden="1"/>
    <row r="10222" ht="12.75" hidden="1"/>
    <row r="10223" ht="12.75" hidden="1"/>
    <row r="10224" ht="12.75" hidden="1"/>
    <row r="10225" ht="12.75" hidden="1"/>
    <row r="10226" ht="12.75" hidden="1"/>
    <row r="10227" ht="12.75" hidden="1"/>
    <row r="10228" ht="12.75" hidden="1"/>
    <row r="10229" ht="12.75" hidden="1"/>
    <row r="10230" ht="12.75" hidden="1"/>
    <row r="10231" ht="12.75" hidden="1"/>
    <row r="10232" ht="12.75" hidden="1"/>
    <row r="10233" ht="12.75" hidden="1"/>
    <row r="10234" ht="12.75" hidden="1"/>
    <row r="10235" ht="12.75" hidden="1"/>
    <row r="10236" ht="12.75" hidden="1"/>
    <row r="10237" ht="12.75" hidden="1"/>
    <row r="10238" ht="12.75" hidden="1"/>
    <row r="10239" ht="12.75" hidden="1"/>
    <row r="10240" ht="12.75" hidden="1"/>
    <row r="10241" ht="12.75" hidden="1"/>
    <row r="10242" ht="12.75" hidden="1"/>
    <row r="10243" ht="12.75" hidden="1"/>
    <row r="10244" ht="12.75" hidden="1"/>
    <row r="10245" ht="12.75" hidden="1"/>
    <row r="10246" ht="12.75" hidden="1"/>
    <row r="10247" ht="12.75" hidden="1"/>
    <row r="10248" ht="12.75" hidden="1"/>
    <row r="10249" ht="12.75" hidden="1"/>
    <row r="10250" ht="12.75" hidden="1"/>
    <row r="10251" ht="12.75" hidden="1"/>
    <row r="10252" ht="12.75" hidden="1"/>
    <row r="10253" ht="12.75" hidden="1"/>
    <row r="10254" ht="12.75" hidden="1"/>
    <row r="10255" ht="12.75" hidden="1"/>
    <row r="10256" ht="12.75" hidden="1"/>
    <row r="10257" ht="12.75" hidden="1"/>
    <row r="10258" ht="12.75" hidden="1"/>
    <row r="10259" ht="12.75" hidden="1"/>
    <row r="10260" ht="12.75" hidden="1"/>
    <row r="10261" ht="12.75" hidden="1"/>
    <row r="10262" ht="12.75" hidden="1"/>
    <row r="10263" ht="12.75" hidden="1"/>
    <row r="10264" ht="12.75" hidden="1"/>
    <row r="10265" ht="12.75" hidden="1"/>
    <row r="10266" ht="12.75" hidden="1"/>
    <row r="10267" ht="12.75" hidden="1"/>
    <row r="10268" ht="12.75" hidden="1"/>
    <row r="10269" ht="12.75" hidden="1"/>
    <row r="10270" ht="12.75" hidden="1"/>
    <row r="10271" ht="12.75" hidden="1"/>
    <row r="10272" ht="12.75" hidden="1"/>
    <row r="10273" ht="12.75" hidden="1"/>
    <row r="10274" ht="12.75" hidden="1"/>
    <row r="10275" ht="12.75" hidden="1"/>
    <row r="10276" ht="12.75" hidden="1"/>
    <row r="10277" ht="12.75" hidden="1"/>
    <row r="10278" ht="12.75" hidden="1"/>
    <row r="10279" ht="12.75" hidden="1"/>
    <row r="10280" ht="12.75" hidden="1"/>
    <row r="10281" ht="12.75" hidden="1"/>
    <row r="10282" ht="12.75" hidden="1"/>
    <row r="10283" ht="12.75" hidden="1"/>
    <row r="10284" ht="12.75" hidden="1"/>
    <row r="10285" ht="12.75" hidden="1"/>
    <row r="10286" ht="12.75" hidden="1"/>
    <row r="10287" ht="12.75" hidden="1"/>
    <row r="10288" ht="12.75" hidden="1"/>
    <row r="10289" ht="12.75" hidden="1"/>
    <row r="10290" ht="12.75" hidden="1"/>
    <row r="10291" ht="12.75" hidden="1"/>
    <row r="10292" ht="12.75" hidden="1"/>
    <row r="10293" ht="12.75" hidden="1"/>
    <row r="10294" ht="12.75" hidden="1"/>
    <row r="10295" ht="12.75" hidden="1"/>
    <row r="10296" ht="12.75" hidden="1"/>
    <row r="10297" ht="12.75" hidden="1"/>
    <row r="10298" ht="12.75" hidden="1"/>
    <row r="10299" ht="12.75" hidden="1"/>
    <row r="10300" ht="12.75" hidden="1"/>
    <row r="10301" ht="12.75" hidden="1"/>
    <row r="10302" ht="12.75" hidden="1"/>
    <row r="10303" ht="12.75" hidden="1"/>
    <row r="10304" ht="12.75" hidden="1"/>
    <row r="10305" ht="12.75" hidden="1"/>
    <row r="10306" ht="12.75" hidden="1"/>
    <row r="10307" ht="12.75" hidden="1"/>
    <row r="10308" ht="12.75" hidden="1"/>
    <row r="10309" ht="12.75" hidden="1"/>
    <row r="10310" ht="12.75" hidden="1"/>
    <row r="10311" ht="12.75" hidden="1"/>
    <row r="10312" ht="12.75" hidden="1"/>
    <row r="10313" ht="12.75" hidden="1"/>
    <row r="10314" ht="12.75" hidden="1"/>
    <row r="10315" ht="12.75" hidden="1"/>
    <row r="10316" ht="12.75" hidden="1"/>
    <row r="10317" ht="12.75" hidden="1"/>
    <row r="10318" ht="12.75" hidden="1"/>
    <row r="10319" ht="12.75" hidden="1"/>
    <row r="10320" ht="12.75" hidden="1"/>
    <row r="10321" ht="12.75" hidden="1"/>
    <row r="10322" ht="12.75" hidden="1"/>
    <row r="10323" ht="12.75" hidden="1"/>
    <row r="10324" ht="12.75" hidden="1"/>
    <row r="10325" ht="12.75" hidden="1"/>
    <row r="10326" ht="12.75" hidden="1"/>
    <row r="10327" ht="12.75" hidden="1"/>
    <row r="10328" ht="12.75" hidden="1"/>
    <row r="10329" ht="12.75" hidden="1"/>
    <row r="10330" ht="12.75" hidden="1"/>
    <row r="10331" ht="12.75" hidden="1"/>
    <row r="10332" ht="12.75" hidden="1"/>
    <row r="10333" ht="12.75" hidden="1"/>
    <row r="10334" ht="12.75" hidden="1"/>
    <row r="10335" ht="12.75" hidden="1"/>
    <row r="10336" ht="12.75" hidden="1"/>
    <row r="10337" ht="12.75" hidden="1"/>
    <row r="10338" ht="12.75" hidden="1"/>
    <row r="10339" ht="12.75" hidden="1"/>
    <row r="10340" ht="12.75" hidden="1"/>
    <row r="10341" ht="12.75" hidden="1"/>
    <row r="10342" ht="12.75" hidden="1"/>
    <row r="10343" ht="12.75" hidden="1"/>
    <row r="10344" ht="12.75" hidden="1"/>
    <row r="10345" ht="12.75" hidden="1"/>
    <row r="10346" ht="12.75" hidden="1"/>
    <row r="10347" ht="12.75" hidden="1"/>
    <row r="10348" ht="12.75" hidden="1"/>
    <row r="10349" ht="12.75" hidden="1"/>
    <row r="10350" ht="12.75" hidden="1"/>
    <row r="10351" ht="12.75" hidden="1"/>
    <row r="10352" ht="12.75" hidden="1"/>
    <row r="10353" ht="12.75" hidden="1"/>
    <row r="10354" ht="12.75" hidden="1"/>
    <row r="10355" ht="12.75" hidden="1"/>
    <row r="10356" ht="12.75" hidden="1"/>
    <row r="10357" ht="12.75" hidden="1"/>
    <row r="10358" ht="12.75" hidden="1"/>
    <row r="10359" ht="12.75" hidden="1"/>
    <row r="10360" ht="12.75" hidden="1"/>
    <row r="10361" ht="12.75" hidden="1"/>
    <row r="10362" ht="12.75" hidden="1"/>
    <row r="10363" ht="12.75" hidden="1"/>
    <row r="10364" ht="12.75" hidden="1"/>
    <row r="10365" ht="12.75" hidden="1"/>
    <row r="10366" ht="12.75" hidden="1"/>
    <row r="10367" ht="12.75" hidden="1"/>
    <row r="10368" ht="12.75" hidden="1"/>
    <row r="10369" ht="12.75" hidden="1"/>
    <row r="10370" ht="12.75" hidden="1"/>
    <row r="10371" ht="12.75" hidden="1"/>
    <row r="10372" ht="12.75" hidden="1"/>
    <row r="10373" ht="12.75" hidden="1"/>
    <row r="10374" ht="12.75" hidden="1"/>
    <row r="10375" ht="12.75" hidden="1"/>
    <row r="10376" ht="12.75" hidden="1"/>
    <row r="10377" ht="12.75" hidden="1"/>
    <row r="10378" ht="12.75" hidden="1"/>
    <row r="10379" ht="12.75" hidden="1"/>
    <row r="10380" ht="12.75" hidden="1"/>
    <row r="10381" ht="12.75" hidden="1"/>
    <row r="10382" ht="12.75" hidden="1"/>
    <row r="10383" ht="12.75" hidden="1"/>
    <row r="10384" ht="12.75" hidden="1"/>
    <row r="10385" ht="12.75" hidden="1"/>
    <row r="10386" ht="12.75" hidden="1"/>
    <row r="10387" ht="12.75" hidden="1"/>
    <row r="10388" ht="12.75" hidden="1"/>
    <row r="10389" ht="12.75" hidden="1"/>
    <row r="10390" ht="12.75" hidden="1"/>
    <row r="10391" ht="12.75" hidden="1"/>
    <row r="10392" ht="12.75" hidden="1"/>
    <row r="10393" ht="12.75" hidden="1"/>
    <row r="10394" ht="12.75" hidden="1"/>
    <row r="10395" ht="12.75" hidden="1"/>
    <row r="10396" ht="12.75" hidden="1"/>
    <row r="10397" ht="12.75" hidden="1"/>
    <row r="10398" ht="12.75" hidden="1"/>
    <row r="10399" ht="12.75" hidden="1"/>
    <row r="10400" ht="12.75" hidden="1"/>
    <row r="10401" ht="12.75" hidden="1"/>
    <row r="10402" ht="12.75" hidden="1"/>
    <row r="10403" ht="12.75" hidden="1"/>
    <row r="10404" ht="12.75" hidden="1"/>
    <row r="10405" ht="12.75" hidden="1"/>
    <row r="10406" ht="12.75" hidden="1"/>
    <row r="10407" ht="12.75" hidden="1"/>
    <row r="10408" ht="12.75" hidden="1"/>
    <row r="10409" ht="12.75" hidden="1"/>
    <row r="10410" ht="12.75" hidden="1"/>
    <row r="10411" ht="12.75" hidden="1"/>
    <row r="10412" ht="12.75" hidden="1"/>
    <row r="10413" ht="12.75" hidden="1"/>
    <row r="10414" ht="12.75" hidden="1"/>
    <row r="10415" ht="12.75" hidden="1"/>
    <row r="10416" ht="12.75" hidden="1"/>
    <row r="10417" ht="12.75" hidden="1"/>
    <row r="10418" ht="12.75" hidden="1"/>
    <row r="10419" ht="12.75" hidden="1"/>
    <row r="10420" ht="12.75" hidden="1"/>
    <row r="10421" ht="12.75" hidden="1"/>
    <row r="10422" ht="12.75" hidden="1"/>
    <row r="10423" ht="12.75" hidden="1"/>
    <row r="10424" ht="12.75" hidden="1"/>
    <row r="10425" ht="12.75" hidden="1"/>
    <row r="10426" ht="12.75" hidden="1"/>
    <row r="10427" ht="12.75" hidden="1"/>
    <row r="10428" ht="12.75" hidden="1"/>
    <row r="10429" ht="12.75" hidden="1"/>
    <row r="10430" ht="12.75" hidden="1"/>
    <row r="10431" ht="12.75" hidden="1"/>
    <row r="10432" ht="12.75" hidden="1"/>
    <row r="10433" ht="12.75" hidden="1"/>
    <row r="10434" ht="12.75" hidden="1"/>
    <row r="10435" ht="12.75" hidden="1"/>
    <row r="10436" ht="12.75" hidden="1"/>
    <row r="10437" ht="12.75" hidden="1"/>
    <row r="10438" ht="12.75" hidden="1"/>
    <row r="10439" ht="12.75" hidden="1"/>
    <row r="10440" ht="12.75" hidden="1"/>
    <row r="10441" ht="12.75" hidden="1"/>
    <row r="10442" ht="12.75" hidden="1"/>
    <row r="10443" ht="12.75" hidden="1"/>
    <row r="10444" ht="12.75" hidden="1"/>
    <row r="10445" ht="12.75" hidden="1"/>
    <row r="10446" ht="12.75" hidden="1"/>
    <row r="10447" ht="12.75" hidden="1"/>
    <row r="10448" ht="12.75" hidden="1"/>
    <row r="10449" ht="12.75" hidden="1"/>
    <row r="10450" ht="12.75" hidden="1"/>
    <row r="10451" ht="12.75" hidden="1"/>
    <row r="10452" ht="12.75" hidden="1"/>
    <row r="10453" ht="12.75" hidden="1"/>
    <row r="10454" ht="12.75" hidden="1"/>
    <row r="10455" ht="12.75" hidden="1"/>
    <row r="10456" ht="12.75" hidden="1"/>
    <row r="10457" ht="12.75" hidden="1"/>
    <row r="10458" ht="12.75" hidden="1"/>
    <row r="10459" ht="12.75" hidden="1"/>
    <row r="10460" ht="12.75" hidden="1"/>
    <row r="10461" ht="12.75" hidden="1"/>
    <row r="10462" ht="12.75" hidden="1"/>
    <row r="10463" ht="12.75" hidden="1"/>
    <row r="10464" ht="12.75" hidden="1"/>
    <row r="10465" ht="12.75" hidden="1"/>
    <row r="10466" ht="12.75" hidden="1"/>
    <row r="10467" ht="12.75" hidden="1"/>
    <row r="10468" ht="12.75" hidden="1"/>
    <row r="10469" ht="12.75" hidden="1"/>
    <row r="10470" ht="12.75" hidden="1"/>
    <row r="10471" ht="12.75" hidden="1"/>
    <row r="10472" ht="12.75" hidden="1"/>
    <row r="10473" ht="12.75" hidden="1"/>
    <row r="10474" ht="12.75" hidden="1"/>
    <row r="10475" ht="12.75" hidden="1"/>
    <row r="10476" ht="12.75" hidden="1"/>
    <row r="10477" ht="12.75" hidden="1"/>
    <row r="10478" ht="12.75" hidden="1"/>
    <row r="10479" ht="12.75" hidden="1"/>
    <row r="10480" ht="12.75" hidden="1"/>
    <row r="10481" ht="12.75" hidden="1"/>
    <row r="10482" ht="12.75" hidden="1"/>
    <row r="10483" ht="12.75" hidden="1"/>
    <row r="10484" ht="12.75" hidden="1"/>
    <row r="10485" ht="12.75" hidden="1"/>
    <row r="10486" ht="12.75" hidden="1"/>
    <row r="10487" ht="12.75" hidden="1"/>
    <row r="10488" ht="12.75" hidden="1"/>
    <row r="10489" ht="12.75" hidden="1"/>
    <row r="10490" ht="12.75" hidden="1"/>
    <row r="10491" ht="12.75" hidden="1"/>
    <row r="10492" ht="12.75" hidden="1"/>
    <row r="10493" ht="12.75" hidden="1"/>
    <row r="10494" ht="12.75" hidden="1"/>
    <row r="10495" ht="12.75" hidden="1"/>
    <row r="10496" ht="12.75" hidden="1"/>
    <row r="10497" ht="12.75" hidden="1"/>
    <row r="10498" ht="12.75" hidden="1"/>
    <row r="10499" ht="12.75" hidden="1"/>
    <row r="10500" ht="12.75" hidden="1"/>
    <row r="10501" ht="12.75" hidden="1"/>
    <row r="10502" ht="12.75" hidden="1"/>
    <row r="10503" ht="12.75" hidden="1"/>
    <row r="10504" ht="12.75" hidden="1"/>
    <row r="10505" ht="12.75" hidden="1"/>
    <row r="10506" ht="12.75" hidden="1"/>
    <row r="10507" ht="12.75" hidden="1"/>
    <row r="10508" ht="12.75" hidden="1"/>
    <row r="10509" ht="12.75" hidden="1"/>
    <row r="10510" ht="12.75" hidden="1"/>
    <row r="10511" ht="12.75" hidden="1"/>
    <row r="10512" ht="12.75" hidden="1"/>
    <row r="10513" ht="12.75" hidden="1"/>
    <row r="10514" ht="12.75" hidden="1"/>
    <row r="10515" ht="12.75" hidden="1"/>
    <row r="10516" ht="12.75" hidden="1"/>
    <row r="10517" ht="12.75" hidden="1"/>
    <row r="10518" ht="12.75" hidden="1"/>
    <row r="10519" ht="12.75" hidden="1"/>
    <row r="10520" ht="12.75" hidden="1"/>
    <row r="10521" ht="12.75" hidden="1"/>
    <row r="10522" ht="12.75" hidden="1"/>
    <row r="10523" ht="12.75" hidden="1"/>
    <row r="10524" ht="12.75" hidden="1"/>
    <row r="10525" ht="12.75" hidden="1"/>
    <row r="10526" ht="12.75" hidden="1"/>
    <row r="10527" ht="12.75" hidden="1"/>
    <row r="10528" ht="12.75" hidden="1"/>
    <row r="10529" ht="12.75" hidden="1"/>
    <row r="10530" ht="12.75" hidden="1"/>
    <row r="10531" ht="12.75" hidden="1"/>
    <row r="10532" ht="12.75" hidden="1"/>
    <row r="10533" ht="12.75" hidden="1"/>
    <row r="10534" ht="12.75" hidden="1"/>
    <row r="10535" ht="12.75" hidden="1"/>
    <row r="10536" ht="12.75" hidden="1"/>
    <row r="10537" ht="12.75" hidden="1"/>
    <row r="10538" ht="12.75" hidden="1"/>
    <row r="10539" ht="12.75" hidden="1"/>
    <row r="10540" ht="12.75" hidden="1"/>
    <row r="10541" ht="12.75" hidden="1"/>
    <row r="10542" ht="12.75" hidden="1"/>
    <row r="10543" ht="12.75" hidden="1"/>
    <row r="10544" ht="12.75" hidden="1"/>
    <row r="10545" ht="12.75" hidden="1"/>
    <row r="10546" ht="12.75" hidden="1"/>
    <row r="10547" ht="12.75" hidden="1"/>
    <row r="10548" ht="12.75" hidden="1"/>
    <row r="10549" ht="12.75" hidden="1"/>
    <row r="10550" ht="12.75" hidden="1"/>
    <row r="10551" ht="12.75" hidden="1"/>
    <row r="10552" ht="12.75" hidden="1"/>
    <row r="10553" ht="12.75" hidden="1"/>
    <row r="10554" ht="12.75" hidden="1"/>
    <row r="10555" ht="12.75" hidden="1"/>
    <row r="10556" ht="12.75" hidden="1"/>
    <row r="10557" ht="12.75" hidden="1"/>
    <row r="10558" ht="12.75" hidden="1"/>
    <row r="10559" ht="12.75" hidden="1"/>
    <row r="10560" ht="12.75" hidden="1"/>
    <row r="10561" ht="12.75" hidden="1"/>
    <row r="10562" ht="12.75" hidden="1"/>
    <row r="10563" ht="12.75" hidden="1"/>
    <row r="10564" ht="12.75" hidden="1"/>
    <row r="10565" ht="12.75" hidden="1"/>
    <row r="10566" ht="12.75" hidden="1"/>
    <row r="10567" ht="12.75" hidden="1"/>
    <row r="10568" ht="12.75" hidden="1"/>
    <row r="10569" ht="12.75" hidden="1"/>
    <row r="10570" ht="12.75" hidden="1"/>
    <row r="10571" ht="12.75" hidden="1"/>
    <row r="10572" ht="12.75" hidden="1"/>
    <row r="10573" ht="12.75" hidden="1"/>
    <row r="10574" ht="12.75" hidden="1"/>
    <row r="10575" ht="12.75" hidden="1"/>
    <row r="10576" ht="12.75" hidden="1"/>
    <row r="10577" ht="12.75" hidden="1"/>
    <row r="10578" ht="12.75" hidden="1"/>
    <row r="10579" ht="12.75" hidden="1"/>
    <row r="10580" ht="12.75" hidden="1"/>
    <row r="10581" ht="12.75" hidden="1"/>
    <row r="10582" ht="12.75" hidden="1"/>
    <row r="10583" ht="12.75" hidden="1"/>
    <row r="10584" ht="12.75" hidden="1"/>
    <row r="10585" ht="12.75" hidden="1"/>
    <row r="10586" ht="12.75" hidden="1"/>
    <row r="10587" ht="12.75" hidden="1"/>
    <row r="10588" ht="12.75" hidden="1"/>
    <row r="10589" ht="12.75" hidden="1"/>
    <row r="10590" ht="12.75" hidden="1"/>
    <row r="10591" ht="12.75" hidden="1"/>
    <row r="10592" ht="12.75" hidden="1"/>
    <row r="10593" ht="12.75" hidden="1"/>
    <row r="10594" ht="12.75" hidden="1"/>
    <row r="10595" ht="12.75" hidden="1"/>
    <row r="10596" ht="12.75" hidden="1"/>
    <row r="10597" ht="12.75" hidden="1"/>
    <row r="10598" ht="12.75" hidden="1"/>
    <row r="10599" ht="12.75" hidden="1"/>
    <row r="10600" ht="12.75" hidden="1"/>
    <row r="10601" ht="12.75" hidden="1"/>
    <row r="10602" ht="12.75" hidden="1"/>
    <row r="10603" ht="12.75" hidden="1"/>
    <row r="10604" ht="12.75" hidden="1"/>
    <row r="10605" ht="12.75" hidden="1"/>
    <row r="10606" ht="12.75" hidden="1"/>
    <row r="10607" ht="12.75" hidden="1"/>
    <row r="10608" ht="12.75" hidden="1"/>
    <row r="10609" ht="12.75" hidden="1"/>
    <row r="10610" ht="12.75" hidden="1"/>
    <row r="10611" ht="12.75" hidden="1"/>
    <row r="10612" ht="12.75" hidden="1"/>
    <row r="10613" ht="12.75" hidden="1"/>
    <row r="10614" ht="12.75" hidden="1"/>
    <row r="10615" ht="12.75" hidden="1"/>
    <row r="10616" ht="12.75" hidden="1"/>
    <row r="10617" ht="12.75" hidden="1"/>
    <row r="10618" ht="12.75" hidden="1"/>
    <row r="10619" ht="12.75" hidden="1"/>
    <row r="10620" ht="12.75" hidden="1"/>
    <row r="10621" ht="12.75" hidden="1"/>
    <row r="10622" ht="12.75" hidden="1"/>
    <row r="10623" ht="12.75" hidden="1"/>
    <row r="10624" ht="12.75" hidden="1"/>
    <row r="10625" ht="12.75" hidden="1"/>
    <row r="10626" ht="12.75" hidden="1"/>
    <row r="10627" ht="12.75" hidden="1"/>
    <row r="10628" ht="12.75" hidden="1"/>
    <row r="10629" ht="12.75" hidden="1"/>
    <row r="10630" ht="12.75" hidden="1"/>
    <row r="10631" ht="12.75" hidden="1"/>
    <row r="10632" ht="12.75" hidden="1"/>
    <row r="10633" ht="12.75" hidden="1"/>
    <row r="10634" ht="12.75" hidden="1"/>
    <row r="10635" ht="12.75" hidden="1"/>
    <row r="10636" ht="12.75" hidden="1"/>
    <row r="10637" ht="12.75" hidden="1"/>
    <row r="10638" ht="12.75" hidden="1"/>
    <row r="10639" ht="12.75" hidden="1"/>
    <row r="10640" ht="12.75" hidden="1"/>
    <row r="10641" ht="12.75" hidden="1"/>
    <row r="10642" ht="12.75" hidden="1"/>
    <row r="10643" ht="12.75" hidden="1"/>
    <row r="10644" ht="12.75" hidden="1"/>
    <row r="10645" ht="12.75" hidden="1"/>
    <row r="10646" ht="12.75" hidden="1"/>
    <row r="10647" ht="12.75" hidden="1"/>
    <row r="10648" ht="12.75" hidden="1"/>
    <row r="10649" ht="12.75" hidden="1"/>
    <row r="10650" ht="12.75" hidden="1"/>
    <row r="10651" ht="12.75" hidden="1"/>
    <row r="10652" ht="12.75" hidden="1"/>
    <row r="10653" ht="12.75" hidden="1"/>
    <row r="10654" ht="12.75" hidden="1"/>
    <row r="10655" ht="12.75" hidden="1"/>
    <row r="10656" ht="12.75" hidden="1"/>
    <row r="10657" ht="12.75" hidden="1"/>
    <row r="10658" ht="12.75" hidden="1"/>
    <row r="10659" ht="12.75" hidden="1"/>
    <row r="10660" ht="12.75" hidden="1"/>
    <row r="10661" ht="12.75" hidden="1"/>
    <row r="10662" ht="12.75" hidden="1"/>
    <row r="10663" ht="12.75" hidden="1"/>
    <row r="10664" ht="12.75" hidden="1"/>
    <row r="10665" ht="12.75" hidden="1"/>
    <row r="10666" ht="12.75" hidden="1"/>
    <row r="10667" ht="12.75" hidden="1"/>
    <row r="10668" ht="12.75" hidden="1"/>
    <row r="10669" ht="12.75" hidden="1"/>
    <row r="10670" ht="12.75" hidden="1"/>
    <row r="10671" ht="12.75" hidden="1"/>
    <row r="10672" ht="12.75" hidden="1"/>
    <row r="10673" ht="12.75" hidden="1"/>
    <row r="10674" ht="12.75" hidden="1"/>
    <row r="10675" ht="12.75" hidden="1"/>
    <row r="10676" ht="12.75" hidden="1"/>
    <row r="10677" ht="12.75" hidden="1"/>
    <row r="10678" ht="12.75" hidden="1"/>
    <row r="10679" ht="12.75" hidden="1"/>
    <row r="10680" ht="12.75" hidden="1"/>
    <row r="10681" ht="12.75" hidden="1"/>
    <row r="10682" ht="12.75" hidden="1"/>
    <row r="10683" ht="12.75" hidden="1"/>
    <row r="10684" ht="12.75" hidden="1"/>
    <row r="10685" ht="12.75" hidden="1"/>
    <row r="10686" ht="12.75" hidden="1"/>
    <row r="10687" ht="12.75" hidden="1"/>
    <row r="10688" ht="12.75" hidden="1"/>
    <row r="10689" ht="12.75" hidden="1"/>
    <row r="10690" ht="12.75" hidden="1"/>
    <row r="10691" ht="12.75" hidden="1"/>
    <row r="10692" ht="12.75" hidden="1"/>
    <row r="10693" ht="12.75" hidden="1"/>
    <row r="10694" ht="12.75" hidden="1"/>
    <row r="10695" ht="12.75" hidden="1"/>
    <row r="10696" ht="12.75" hidden="1"/>
    <row r="10697" ht="12.75" hidden="1"/>
    <row r="10698" ht="12.75" hidden="1"/>
    <row r="10699" ht="12.75" hidden="1"/>
    <row r="10700" ht="12.75" hidden="1"/>
    <row r="10701" ht="12.75" hidden="1"/>
    <row r="10702" ht="12.75" hidden="1"/>
    <row r="10703" ht="12.75" hidden="1"/>
    <row r="10704" ht="12.75" hidden="1"/>
    <row r="10705" ht="12.75" hidden="1"/>
    <row r="10706" ht="12.75" hidden="1"/>
    <row r="10707" ht="12.75" hidden="1"/>
    <row r="10708" ht="12.75" hidden="1"/>
    <row r="10709" ht="12.75" hidden="1"/>
    <row r="10710" ht="12.75" hidden="1"/>
    <row r="10711" ht="12.75" hidden="1"/>
    <row r="10712" ht="12.75" hidden="1"/>
    <row r="10713" ht="12.75" hidden="1"/>
    <row r="10714" ht="12.75" hidden="1"/>
    <row r="10715" ht="12.75" hidden="1"/>
    <row r="10716" ht="12.75" hidden="1"/>
    <row r="10717" ht="12.75" hidden="1"/>
    <row r="10718" ht="12.75" hidden="1"/>
    <row r="10719" ht="12.75" hidden="1"/>
    <row r="10720" ht="12.75" hidden="1"/>
    <row r="10721" ht="12.75" hidden="1"/>
    <row r="10722" ht="12.75" hidden="1"/>
    <row r="10723" ht="12.75" hidden="1"/>
    <row r="10724" ht="12.75" hidden="1"/>
    <row r="10725" ht="12.75" hidden="1"/>
    <row r="10726" ht="12.75" hidden="1"/>
    <row r="10727" ht="12.75" hidden="1"/>
    <row r="10728" ht="12.75" hidden="1"/>
    <row r="10729" ht="12.75" hidden="1"/>
    <row r="10730" ht="12.75" hidden="1"/>
    <row r="10731" ht="12.75" hidden="1"/>
    <row r="10732" ht="12.75" hidden="1"/>
    <row r="10733" ht="12.75" hidden="1"/>
    <row r="10734" ht="12.75" hidden="1"/>
    <row r="10735" ht="12.75" hidden="1"/>
    <row r="10736" ht="12.75" hidden="1"/>
    <row r="10737" ht="12.75" hidden="1"/>
    <row r="10738" ht="12.75" hidden="1"/>
    <row r="10739" ht="12.75" hidden="1"/>
    <row r="10740" ht="12.75" hidden="1"/>
    <row r="10741" ht="12.75" hidden="1"/>
    <row r="10742" ht="12.75" hidden="1"/>
    <row r="10743" ht="12.75" hidden="1"/>
    <row r="10744" ht="12.75" hidden="1"/>
    <row r="10745" ht="12.75" hidden="1"/>
    <row r="10746" ht="12.75" hidden="1"/>
    <row r="10747" ht="12.75" hidden="1"/>
    <row r="10748" ht="12.75" hidden="1"/>
    <row r="10749" ht="12.75" hidden="1"/>
    <row r="10750" ht="12.75" hidden="1"/>
    <row r="10751" ht="12.75" hidden="1"/>
    <row r="10752" ht="12.75" hidden="1"/>
    <row r="10753" ht="12.75" hidden="1"/>
    <row r="10754" ht="12.75" hidden="1"/>
    <row r="10755" ht="12.75" hidden="1"/>
    <row r="10756" ht="12.75" hidden="1"/>
    <row r="10757" ht="12.75" hidden="1"/>
    <row r="10758" ht="12.75" hidden="1"/>
    <row r="10759" ht="12.75" hidden="1"/>
    <row r="10760" ht="12.75" hidden="1"/>
    <row r="10761" ht="12.75" hidden="1"/>
    <row r="10762" ht="12.75" hidden="1"/>
    <row r="10763" ht="12.75" hidden="1"/>
    <row r="10764" ht="12.75" hidden="1"/>
    <row r="10765" ht="12.75" hidden="1"/>
    <row r="10766" ht="12.75" hidden="1"/>
    <row r="10767" ht="12.75" hidden="1"/>
    <row r="10768" ht="12.75" hidden="1"/>
    <row r="10769" ht="12.75" hidden="1"/>
    <row r="10770" ht="12.75" hidden="1"/>
    <row r="10771" ht="12.75" hidden="1"/>
    <row r="10772" ht="12.75" hidden="1"/>
    <row r="10773" ht="12.75" hidden="1"/>
    <row r="10774" ht="12.75" hidden="1"/>
    <row r="10775" ht="12.75" hidden="1"/>
    <row r="10776" ht="12.75" hidden="1"/>
    <row r="10777" ht="12.75" hidden="1"/>
    <row r="10778" ht="12.75" hidden="1"/>
    <row r="10779" ht="12.75" hidden="1"/>
    <row r="10780" ht="12.75" hidden="1"/>
    <row r="10781" ht="12.75" hidden="1"/>
    <row r="10782" ht="12.75" hidden="1"/>
    <row r="10783" ht="12.75" hidden="1"/>
    <row r="10784" ht="12.75" hidden="1"/>
    <row r="10785" ht="12.75" hidden="1"/>
    <row r="10786" ht="12.75" hidden="1"/>
    <row r="10787" ht="12.75" hidden="1"/>
    <row r="10788" ht="12.75" hidden="1"/>
    <row r="10789" ht="12.75" hidden="1"/>
    <row r="10790" ht="12.75" hidden="1"/>
    <row r="10791" ht="12.75" hidden="1"/>
    <row r="10792" ht="12.75" hidden="1"/>
    <row r="10793" ht="12.75" hidden="1"/>
    <row r="10794" ht="12.75" hidden="1"/>
    <row r="10795" ht="12.75" hidden="1"/>
    <row r="10796" ht="12.75" hidden="1"/>
    <row r="10797" ht="12.75" hidden="1"/>
    <row r="10798" ht="12.75" hidden="1"/>
    <row r="10799" ht="12.75" hidden="1"/>
    <row r="10800" ht="12.75" hidden="1"/>
    <row r="10801" ht="12.75" hidden="1"/>
    <row r="10802" ht="12.75" hidden="1"/>
    <row r="10803" ht="12.75" hidden="1"/>
    <row r="10804" ht="12.75" hidden="1"/>
    <row r="10805" ht="12.75" hidden="1"/>
    <row r="10806" ht="12.75" hidden="1"/>
    <row r="10807" ht="12.75" hidden="1"/>
    <row r="10808" ht="12.75" hidden="1"/>
    <row r="10809" ht="12.75" hidden="1"/>
    <row r="10810" ht="12.75" hidden="1"/>
    <row r="10811" ht="12.75" hidden="1"/>
    <row r="10812" ht="12.75" hidden="1"/>
    <row r="10813" ht="12.75" hidden="1"/>
    <row r="10814" ht="12.75" hidden="1"/>
    <row r="10815" ht="12.75" hidden="1"/>
    <row r="10816" ht="12.75" hidden="1"/>
    <row r="10817" ht="12.75" hidden="1"/>
    <row r="10818" ht="12.75" hidden="1"/>
    <row r="10819" ht="12.75" hidden="1"/>
    <row r="10820" ht="12.75" hidden="1"/>
    <row r="10821" ht="12.75" hidden="1"/>
    <row r="10822" ht="12.75" hidden="1"/>
    <row r="10823" ht="12.75" hidden="1"/>
    <row r="10824" ht="12.75" hidden="1"/>
    <row r="10825" ht="12.75" hidden="1"/>
    <row r="10826" ht="12.75" hidden="1"/>
    <row r="10827" ht="12.75" hidden="1"/>
    <row r="10828" ht="12.75" hidden="1"/>
    <row r="10829" ht="12.75" hidden="1"/>
    <row r="10830" ht="12.75" hidden="1"/>
    <row r="10831" ht="12.75" hidden="1"/>
    <row r="10832" ht="12.75" hidden="1"/>
    <row r="10833" ht="12.75" hidden="1"/>
    <row r="10834" ht="12.75" hidden="1"/>
    <row r="10835" ht="12.75" hidden="1"/>
    <row r="10836" ht="12.75" hidden="1"/>
    <row r="10837" ht="12.75" hidden="1"/>
    <row r="10838" ht="12.75" hidden="1"/>
    <row r="10839" ht="12.75" hidden="1"/>
    <row r="10840" ht="12.75" hidden="1"/>
    <row r="10841" ht="12.75" hidden="1"/>
    <row r="10842" ht="12.75" hidden="1"/>
    <row r="10843" ht="12.75" hidden="1"/>
    <row r="10844" ht="12.75" hidden="1"/>
    <row r="10845" ht="12.75" hidden="1"/>
    <row r="10846" ht="12.75" hidden="1"/>
    <row r="10847" ht="12.75" hidden="1"/>
    <row r="10848" ht="12.75" hidden="1"/>
    <row r="10849" ht="12.75" hidden="1"/>
    <row r="10850" ht="12.75" hidden="1"/>
    <row r="10851" ht="12.75" hidden="1"/>
    <row r="10852" ht="12.75" hidden="1"/>
    <row r="10853" ht="12.75" hidden="1"/>
    <row r="10854" ht="12.75" hidden="1"/>
    <row r="10855" ht="12.75" hidden="1"/>
    <row r="10856" ht="12.75" hidden="1"/>
    <row r="10857" ht="12.75" hidden="1"/>
    <row r="10858" ht="12.75" hidden="1"/>
    <row r="10859" ht="12.75" hidden="1"/>
    <row r="10860" ht="12.75" hidden="1"/>
    <row r="10861" ht="12.75" hidden="1"/>
    <row r="10862" ht="12.75" hidden="1"/>
    <row r="10863" ht="12.75" hidden="1"/>
    <row r="10864" ht="12.75" hidden="1"/>
    <row r="10865" ht="12.75" hidden="1"/>
    <row r="10866" ht="12.75" hidden="1"/>
    <row r="10867" ht="12.75" hidden="1"/>
    <row r="10868" ht="12.75" hidden="1"/>
    <row r="10869" ht="12.75" hidden="1"/>
    <row r="10870" ht="12.75" hidden="1"/>
    <row r="10871" ht="12.75" hidden="1"/>
    <row r="10872" ht="12.75" hidden="1"/>
    <row r="10873" ht="12.75" hidden="1"/>
    <row r="10874" ht="12.75" hidden="1"/>
    <row r="10875" ht="12.75" hidden="1"/>
    <row r="10876" ht="12.75" hidden="1"/>
    <row r="10877" ht="12.75" hidden="1"/>
    <row r="10878" ht="12.75" hidden="1"/>
    <row r="10879" ht="12.75" hidden="1"/>
    <row r="10880" ht="12.75" hidden="1"/>
    <row r="10881" ht="12.75" hidden="1"/>
    <row r="10882" ht="12.75" hidden="1"/>
    <row r="10883" ht="12.75" hidden="1"/>
    <row r="10884" ht="12.75" hidden="1"/>
    <row r="10885" ht="12.75" hidden="1"/>
    <row r="10886" ht="12.75" hidden="1"/>
    <row r="10887" ht="12.75" hidden="1"/>
    <row r="10888" ht="12.75" hidden="1"/>
    <row r="10889" ht="12.75" hidden="1"/>
    <row r="10890" ht="12.75" hidden="1"/>
    <row r="10891" ht="12.75" hidden="1"/>
    <row r="10892" ht="12.75" hidden="1"/>
    <row r="10893" ht="12.75" hidden="1"/>
    <row r="10894" ht="12.75" hidden="1"/>
    <row r="10895" ht="12.75" hidden="1"/>
    <row r="10896" ht="12.75" hidden="1"/>
    <row r="10897" ht="12.75" hidden="1"/>
    <row r="10898" ht="12.75" hidden="1"/>
    <row r="10899" ht="12.75" hidden="1"/>
    <row r="10900" ht="12.75" hidden="1"/>
    <row r="10901" ht="12.75" hidden="1"/>
    <row r="10902" ht="12.75" hidden="1"/>
    <row r="10903" ht="12.75" hidden="1"/>
    <row r="10904" ht="12.75" hidden="1"/>
    <row r="10905" ht="12.75" hidden="1"/>
    <row r="10906" ht="12.75" hidden="1"/>
    <row r="10907" ht="12.75" hidden="1"/>
    <row r="10908" ht="12.75" hidden="1"/>
    <row r="10909" ht="12.75" hidden="1"/>
    <row r="10910" ht="12.75" hidden="1"/>
    <row r="10911" ht="12.75" hidden="1"/>
    <row r="10912" ht="12.75" hidden="1"/>
    <row r="10913" ht="12.75" hidden="1"/>
    <row r="10914" ht="12.75" hidden="1"/>
    <row r="10915" ht="12.75" hidden="1"/>
    <row r="10916" ht="12.75" hidden="1"/>
    <row r="10917" ht="12.75" hidden="1"/>
    <row r="10918" ht="12.75" hidden="1"/>
    <row r="10919" ht="12.75" hidden="1"/>
    <row r="10920" ht="12.75" hidden="1"/>
    <row r="10921" ht="12.75" hidden="1"/>
    <row r="10922" ht="12.75" hidden="1"/>
    <row r="10923" ht="12.75" hidden="1"/>
    <row r="10924" ht="12.75" hidden="1"/>
    <row r="10925" ht="12.75" hidden="1"/>
    <row r="10926" ht="12.75" hidden="1"/>
    <row r="10927" ht="12.75" hidden="1"/>
    <row r="10928" ht="12.75" hidden="1"/>
    <row r="10929" ht="12.75" hidden="1"/>
    <row r="10930" ht="12.75" hidden="1"/>
    <row r="10931" ht="12.75" hidden="1"/>
    <row r="10932" ht="12.75" hidden="1"/>
    <row r="10933" ht="12.75" hidden="1"/>
    <row r="10934" ht="12.75" hidden="1"/>
    <row r="10935" ht="12.75" hidden="1"/>
    <row r="10936" ht="12.75" hidden="1"/>
    <row r="10937" ht="12.75" hidden="1"/>
    <row r="10938" ht="12.75" hidden="1"/>
    <row r="10939" ht="12.75" hidden="1"/>
    <row r="10940" ht="12.75" hidden="1"/>
    <row r="10941" ht="12.75" hidden="1"/>
    <row r="10942" ht="12.75" hidden="1"/>
    <row r="10943" ht="12.75" hidden="1"/>
    <row r="10944" ht="12.75" hidden="1"/>
    <row r="10945" ht="12.75" hidden="1"/>
    <row r="10946" ht="12.75" hidden="1"/>
    <row r="10947" ht="12.75" hidden="1"/>
    <row r="10948" ht="12.75" hidden="1"/>
    <row r="10949" ht="12.75" hidden="1"/>
    <row r="10950" ht="12.75" hidden="1"/>
    <row r="10951" ht="12.75" hidden="1"/>
    <row r="10952" ht="12.75" hidden="1"/>
    <row r="10953" ht="12.75" hidden="1"/>
    <row r="10954" ht="12.75" hidden="1"/>
    <row r="10955" ht="12.75" hidden="1"/>
    <row r="10956" ht="12.75" hidden="1"/>
    <row r="10957" ht="12.75" hidden="1"/>
    <row r="10958" ht="12.75" hidden="1"/>
    <row r="10959" ht="12.75" hidden="1"/>
    <row r="10960" ht="12.75" hidden="1"/>
    <row r="10961" ht="12.75" hidden="1"/>
    <row r="10962" ht="12.75" hidden="1"/>
    <row r="10963" ht="12.75" hidden="1"/>
    <row r="10964" ht="12.75" hidden="1"/>
    <row r="10965" ht="12.75" hidden="1"/>
    <row r="10966" ht="12.75" hidden="1"/>
    <row r="10967" ht="12.75" hidden="1"/>
    <row r="10968" ht="12.75" hidden="1"/>
    <row r="10969" ht="12.75" hidden="1"/>
    <row r="10970" ht="12.75" hidden="1"/>
    <row r="10971" ht="12.75" hidden="1"/>
    <row r="10972" ht="12.75" hidden="1"/>
    <row r="10973" ht="12.75" hidden="1"/>
    <row r="10974" ht="12.75" hidden="1"/>
    <row r="10975" ht="12.75" hidden="1"/>
    <row r="10976" ht="12.75" hidden="1"/>
    <row r="10977" ht="12.75" hidden="1"/>
    <row r="10978" ht="12.75" hidden="1"/>
    <row r="10979" ht="12.75" hidden="1"/>
    <row r="10980" ht="12.75" hidden="1"/>
    <row r="10981" ht="12.75" hidden="1"/>
    <row r="10982" ht="12.75" hidden="1"/>
    <row r="10983" ht="12.75" hidden="1"/>
    <row r="10984" ht="12.75" hidden="1"/>
    <row r="10985" ht="12.75" hidden="1"/>
    <row r="10986" ht="12.75" hidden="1"/>
    <row r="10987" ht="12.75" hidden="1"/>
    <row r="10988" ht="12.75" hidden="1"/>
    <row r="10989" ht="12.75" hidden="1"/>
    <row r="10990" ht="12.75" hidden="1"/>
    <row r="10991" ht="12.75" hidden="1"/>
    <row r="10992" ht="12.75" hidden="1"/>
    <row r="10993" ht="12.75" hidden="1"/>
    <row r="10994" ht="12.75" hidden="1"/>
    <row r="10995" ht="12.75" hidden="1"/>
    <row r="10996" ht="12.75" hidden="1"/>
    <row r="10997" ht="12.75" hidden="1"/>
    <row r="10998" ht="12.75" hidden="1"/>
    <row r="10999" ht="12.75" hidden="1"/>
    <row r="11000" ht="12.75" hidden="1"/>
    <row r="11001" ht="12.75" hidden="1"/>
    <row r="11002" ht="12.75" hidden="1"/>
    <row r="11003" ht="12.75" hidden="1"/>
    <row r="11004" ht="12.75" hidden="1"/>
    <row r="11005" ht="12.75" hidden="1"/>
    <row r="11006" ht="12.75" hidden="1"/>
    <row r="11007" ht="12.75" hidden="1"/>
    <row r="11008" ht="12.75" hidden="1"/>
    <row r="11009" ht="12.75" hidden="1"/>
    <row r="11010" ht="12.75" hidden="1"/>
    <row r="11011" ht="12.75" hidden="1"/>
    <row r="11012" ht="12.75" hidden="1"/>
    <row r="11013" ht="12.75" hidden="1"/>
    <row r="11014" ht="12.75" hidden="1"/>
    <row r="11015" ht="12.75" hidden="1"/>
    <row r="11016" ht="12.75" hidden="1"/>
    <row r="11017" ht="12.75" hidden="1"/>
    <row r="11018" ht="12.75" hidden="1"/>
    <row r="11019" ht="12.75" hidden="1"/>
    <row r="11020" ht="12.75" hidden="1"/>
    <row r="11021" ht="12.75" hidden="1"/>
    <row r="11022" ht="12.75" hidden="1"/>
    <row r="11023" ht="12.75" hidden="1"/>
    <row r="11024" ht="12.75" hidden="1"/>
    <row r="11025" ht="12.75" hidden="1"/>
    <row r="11026" ht="12.75" hidden="1"/>
    <row r="11027" ht="12.75" hidden="1"/>
    <row r="11028" ht="12.75" hidden="1"/>
    <row r="11029" ht="12.75" hidden="1"/>
    <row r="11030" ht="12.75" hidden="1"/>
    <row r="11031" ht="12.75" hidden="1"/>
    <row r="11032" ht="12.75" hidden="1"/>
    <row r="11033" ht="12.75" hidden="1"/>
    <row r="11034" ht="12.75" hidden="1"/>
    <row r="11035" ht="12.75" hidden="1"/>
    <row r="11036" ht="12.75" hidden="1"/>
    <row r="11037" ht="12.75" hidden="1"/>
    <row r="11038" ht="12.75" hidden="1"/>
    <row r="11039" ht="12.75" hidden="1"/>
    <row r="11040" ht="12.75" hidden="1"/>
    <row r="11041" ht="12.75" hidden="1"/>
    <row r="11042" ht="12.75" hidden="1"/>
    <row r="11043" ht="12.75" hidden="1"/>
    <row r="11044" ht="12.75" hidden="1"/>
    <row r="11045" ht="12.75" hidden="1"/>
    <row r="11046" ht="12.75" hidden="1"/>
    <row r="11047" ht="12.75" hidden="1"/>
    <row r="11048" ht="12.75" hidden="1"/>
    <row r="11049" ht="12.75" hidden="1"/>
    <row r="11050" ht="12.75" hidden="1"/>
    <row r="11051" ht="12.75" hidden="1"/>
    <row r="11052" ht="12.75" hidden="1"/>
    <row r="11053" ht="12.75" hidden="1"/>
    <row r="11054" ht="12.75" hidden="1"/>
    <row r="11055" ht="12.75" hidden="1"/>
    <row r="11056" ht="12.75" hidden="1"/>
    <row r="11057" ht="12.75" hidden="1"/>
    <row r="11058" ht="12.75" hidden="1"/>
    <row r="11059" ht="12.75" hidden="1"/>
    <row r="11060" ht="12.75" hidden="1"/>
    <row r="11061" ht="12.75" hidden="1"/>
    <row r="11062" ht="12.75" hidden="1"/>
    <row r="11063" ht="12.75" hidden="1"/>
    <row r="11064" ht="12.75" hidden="1"/>
    <row r="11065" ht="12.75" hidden="1"/>
    <row r="11066" ht="12.75" hidden="1"/>
    <row r="11067" ht="12.75" hidden="1"/>
    <row r="11068" ht="12.75" hidden="1"/>
    <row r="11069" ht="12.75" hidden="1"/>
    <row r="11070" ht="12.75" hidden="1"/>
    <row r="11071" ht="12.75" hidden="1"/>
    <row r="11072" ht="12.75" hidden="1"/>
    <row r="11073" ht="12.75" hidden="1"/>
    <row r="11074" ht="12.75" hidden="1"/>
    <row r="11075" ht="12.75" hidden="1"/>
    <row r="11076" ht="12.75" hidden="1"/>
    <row r="11077" ht="12.75" hidden="1"/>
    <row r="11078" ht="12.75" hidden="1"/>
    <row r="11079" ht="12.75" hidden="1"/>
    <row r="11080" ht="12.75" hidden="1"/>
    <row r="11081" ht="12.75" hidden="1"/>
    <row r="11082" ht="12.75" hidden="1"/>
    <row r="11083" ht="12.75" hidden="1"/>
    <row r="11084" ht="12.75" hidden="1"/>
    <row r="11085" ht="12.75" hidden="1"/>
    <row r="11086" ht="12.75" hidden="1"/>
    <row r="11087" ht="12.75" hidden="1"/>
    <row r="11088" ht="12.75" hidden="1"/>
    <row r="11089" ht="12.75" hidden="1"/>
    <row r="11090" ht="12.75" hidden="1"/>
    <row r="11091" ht="12.75" hidden="1"/>
    <row r="11092" ht="12.75" hidden="1"/>
    <row r="11093" ht="12.75" hidden="1"/>
    <row r="11094" ht="12.75" hidden="1"/>
    <row r="11095" ht="12.75" hidden="1"/>
    <row r="11096" ht="12.75" hidden="1"/>
    <row r="11097" ht="12.75" hidden="1"/>
    <row r="11098" ht="12.75" hidden="1"/>
    <row r="11099" ht="12.75" hidden="1"/>
    <row r="11100" ht="12.75" hidden="1"/>
    <row r="11101" ht="12.75" hidden="1"/>
    <row r="11102" ht="12.75" hidden="1"/>
    <row r="11103" ht="12.75" hidden="1"/>
    <row r="11104" ht="12.75" hidden="1"/>
    <row r="11105" ht="12.75" hidden="1"/>
    <row r="11106" ht="12.75" hidden="1"/>
    <row r="11107" ht="12.75" hidden="1"/>
    <row r="11108" ht="12.75" hidden="1"/>
    <row r="11109" ht="12.75" hidden="1"/>
    <row r="11110" ht="12.75" hidden="1"/>
    <row r="11111" ht="12.75" hidden="1"/>
    <row r="11112" ht="12.75" hidden="1"/>
    <row r="11113" ht="12.75" hidden="1"/>
    <row r="11114" ht="12.75" hidden="1"/>
    <row r="11115" ht="12.75" hidden="1"/>
    <row r="11116" ht="12.75" hidden="1"/>
    <row r="11117" ht="12.75" hidden="1"/>
    <row r="11118" ht="12.75" hidden="1"/>
    <row r="11119" ht="12.75" hidden="1"/>
    <row r="11120" ht="12.75" hidden="1"/>
    <row r="11121" ht="12.75" hidden="1"/>
    <row r="11122" ht="12.75" hidden="1"/>
    <row r="11123" ht="12.75" hidden="1"/>
    <row r="11124" ht="12.75" hidden="1"/>
    <row r="11125" ht="12.75" hidden="1"/>
    <row r="11126" ht="12.75" hidden="1"/>
    <row r="11127" ht="12.75" hidden="1"/>
    <row r="11128" ht="12.75" hidden="1"/>
    <row r="11129" ht="12.75" hidden="1"/>
    <row r="11130" ht="12.75" hidden="1"/>
    <row r="11131" ht="12.75" hidden="1"/>
    <row r="11132" ht="12.75" hidden="1"/>
    <row r="11133" ht="12.75" hidden="1"/>
    <row r="11134" ht="12.75" hidden="1"/>
    <row r="11135" ht="12.75" hidden="1"/>
    <row r="11136" ht="12.75" hidden="1"/>
    <row r="11137" ht="12.75" hidden="1"/>
    <row r="11138" ht="12.75" hidden="1"/>
    <row r="11139" ht="12.75" hidden="1"/>
    <row r="11140" ht="12.75" hidden="1"/>
    <row r="11141" ht="12.75" hidden="1"/>
    <row r="11142" ht="12.75" hidden="1"/>
    <row r="11143" ht="12.75" hidden="1"/>
    <row r="11144" ht="12.75" hidden="1"/>
    <row r="11145" ht="12.75" hidden="1"/>
    <row r="11146" ht="12.75" hidden="1"/>
    <row r="11147" ht="12.75" hidden="1"/>
    <row r="11148" ht="12.75" hidden="1"/>
    <row r="11149" ht="12.75" hidden="1"/>
    <row r="11150" ht="12.75" hidden="1"/>
    <row r="11151" ht="12.75" hidden="1"/>
    <row r="11152" ht="12.75" hidden="1"/>
    <row r="11153" ht="12.75" hidden="1"/>
    <row r="11154" ht="12.75" hidden="1"/>
    <row r="11155" ht="12.75" hidden="1"/>
    <row r="11156" ht="12.75" hidden="1"/>
    <row r="11157" ht="12.75" hidden="1"/>
    <row r="11158" ht="12.75" hidden="1"/>
    <row r="11159" ht="12.75" hidden="1"/>
    <row r="11160" ht="12.75" hidden="1"/>
    <row r="11161" ht="12.75" hidden="1"/>
    <row r="11162" ht="12.75" hidden="1"/>
    <row r="11163" ht="12.75" hidden="1"/>
    <row r="11164" ht="12.75" hidden="1"/>
    <row r="11165" ht="12.75" hidden="1"/>
    <row r="11166" ht="12.75" hidden="1"/>
    <row r="11167" ht="12.75" hidden="1"/>
    <row r="11168" ht="12.75" hidden="1"/>
    <row r="11169" ht="12.75" hidden="1"/>
    <row r="11170" ht="12.75" hidden="1"/>
    <row r="11171" ht="12.75" hidden="1"/>
    <row r="11172" ht="12.75" hidden="1"/>
    <row r="11173" ht="12.75" hidden="1"/>
    <row r="11174" ht="12.75" hidden="1"/>
    <row r="11175" ht="12.75" hidden="1"/>
    <row r="11176" ht="12.75" hidden="1"/>
    <row r="11177" ht="12.75" hidden="1"/>
    <row r="11178" ht="12.75" hidden="1"/>
    <row r="11179" ht="12.75" hidden="1"/>
    <row r="11180" ht="12.75" hidden="1"/>
    <row r="11181" ht="12.75" hidden="1"/>
    <row r="11182" ht="12.75" hidden="1"/>
    <row r="11183" ht="12.75" hidden="1"/>
    <row r="11184" ht="12.75" hidden="1"/>
    <row r="11185" ht="12.75" hidden="1"/>
    <row r="11186" ht="12.75" hidden="1"/>
    <row r="11187" ht="12.75" hidden="1"/>
    <row r="11188" ht="12.75" hidden="1"/>
    <row r="11189" ht="12.75" hidden="1"/>
    <row r="11190" ht="12.75" hidden="1"/>
    <row r="11191" ht="12.75" hidden="1"/>
    <row r="11192" ht="12.75" hidden="1"/>
    <row r="11193" ht="12.75" hidden="1"/>
    <row r="11194" ht="12.75" hidden="1"/>
    <row r="11195" ht="12.75" hidden="1"/>
    <row r="11196" ht="12.75" hidden="1"/>
    <row r="11197" ht="12.75" hidden="1"/>
    <row r="11198" ht="12.75" hidden="1"/>
    <row r="11199" ht="12.75" hidden="1"/>
    <row r="11200" ht="12.75" hidden="1"/>
    <row r="11201" ht="12.75" hidden="1"/>
    <row r="11202" ht="12.75" hidden="1"/>
    <row r="11203" ht="12.75" hidden="1"/>
    <row r="11204" ht="12.75" hidden="1"/>
    <row r="11205" ht="12.75" hidden="1"/>
    <row r="11206" ht="12.75" hidden="1"/>
    <row r="11207" ht="12.75" hidden="1"/>
    <row r="11208" ht="12.75" hidden="1"/>
    <row r="11209" ht="12.75" hidden="1"/>
    <row r="11210" ht="12.75" hidden="1"/>
    <row r="11211" ht="12.75" hidden="1"/>
    <row r="11212" ht="12.75" hidden="1"/>
    <row r="11213" ht="12.75" hidden="1"/>
    <row r="11214" ht="12.75" hidden="1"/>
    <row r="11215" ht="12.75" hidden="1"/>
    <row r="11216" ht="12.75" hidden="1"/>
    <row r="11217" ht="12.75" hidden="1"/>
    <row r="11218" ht="12.75" hidden="1"/>
    <row r="11219" ht="12.75" hidden="1"/>
    <row r="11220" ht="12.75" hidden="1"/>
    <row r="11221" ht="12.75" hidden="1"/>
    <row r="11222" ht="12.75" hidden="1"/>
    <row r="11223" ht="12.75" hidden="1"/>
    <row r="11224" ht="12.75" hidden="1"/>
    <row r="11225" ht="12.75" hidden="1"/>
    <row r="11226" ht="12.75" hidden="1"/>
    <row r="11227" ht="12.75" hidden="1"/>
    <row r="11228" ht="12.75" hidden="1"/>
    <row r="11229" ht="12.75" hidden="1"/>
    <row r="11230" ht="12.75" hidden="1"/>
    <row r="11231" ht="12.75" hidden="1"/>
    <row r="11232" ht="12.75" hidden="1"/>
    <row r="11233" ht="12.75" hidden="1"/>
    <row r="11234" ht="12.75" hidden="1"/>
    <row r="11235" ht="12.75" hidden="1"/>
    <row r="11236" ht="12.75" hidden="1"/>
    <row r="11237" ht="12.75" hidden="1"/>
    <row r="11238" ht="12.75" hidden="1"/>
    <row r="11239" ht="12.75" hidden="1"/>
    <row r="11240" ht="12.75" hidden="1"/>
    <row r="11241" ht="12.75" hidden="1"/>
    <row r="11242" ht="12.75" hidden="1"/>
    <row r="11243" ht="12.75" hidden="1"/>
    <row r="11244" ht="12.75" hidden="1"/>
    <row r="11245" ht="12.75" hidden="1"/>
    <row r="11246" ht="12.75" hidden="1"/>
    <row r="11247" ht="12.75" hidden="1"/>
    <row r="11248" ht="12.75" hidden="1"/>
    <row r="11249" ht="12.75" hidden="1"/>
    <row r="11250" ht="12.75" hidden="1"/>
    <row r="11251" ht="12.75" hidden="1"/>
    <row r="11252" ht="12.75" hidden="1"/>
    <row r="11253" ht="12.75" hidden="1"/>
    <row r="11254" ht="12.75" hidden="1"/>
    <row r="11255" ht="12.75" hidden="1"/>
    <row r="11256" ht="12.75" hidden="1"/>
    <row r="11257" ht="12.75" hidden="1"/>
    <row r="11258" ht="12.75" hidden="1"/>
    <row r="11259" ht="12.75" hidden="1"/>
    <row r="11260" ht="12.75" hidden="1"/>
    <row r="11261" ht="12.75" hidden="1"/>
    <row r="11262" ht="12.75" hidden="1"/>
    <row r="11263" ht="12.75" hidden="1"/>
    <row r="11264" ht="12.75" hidden="1"/>
    <row r="11265" ht="12.75" hidden="1"/>
    <row r="11266" ht="12.75" hidden="1"/>
    <row r="11267" ht="12.75" hidden="1"/>
    <row r="11268" ht="12.75" hidden="1"/>
    <row r="11269" ht="12.75" hidden="1"/>
    <row r="11270" ht="12.75" hidden="1"/>
    <row r="11271" ht="12.75" hidden="1"/>
    <row r="11272" ht="12.75" hidden="1"/>
    <row r="11273" ht="12.75" hidden="1"/>
    <row r="11274" ht="12.75" hidden="1"/>
    <row r="11275" ht="12.75" hidden="1"/>
    <row r="11276" ht="12.75" hidden="1"/>
    <row r="11277" ht="12.75" hidden="1"/>
    <row r="11278" ht="12.75" hidden="1"/>
    <row r="11279" ht="12.75" hidden="1"/>
    <row r="11280" ht="12.75" hidden="1"/>
    <row r="11281" ht="12.75" hidden="1"/>
    <row r="11282" ht="12.75" hidden="1"/>
    <row r="11283" ht="12.75" hidden="1"/>
    <row r="11284" ht="12.75" hidden="1"/>
    <row r="11285" ht="12.75" hidden="1"/>
    <row r="11286" ht="12.75" hidden="1"/>
    <row r="11287" ht="12.75" hidden="1"/>
    <row r="11288" ht="12.75" hidden="1"/>
    <row r="11289" ht="12.75" hidden="1"/>
    <row r="11290" ht="12.75" hidden="1"/>
    <row r="11291" ht="12.75" hidden="1"/>
    <row r="11292" ht="12.75" hidden="1"/>
    <row r="11293" ht="12.75" hidden="1"/>
    <row r="11294" ht="12.75" hidden="1"/>
    <row r="11295" ht="12.75" hidden="1"/>
    <row r="11296" ht="12.75" hidden="1"/>
    <row r="11297" ht="12.75" hidden="1"/>
    <row r="11298" ht="12.75" hidden="1"/>
    <row r="11299" ht="12.75" hidden="1"/>
    <row r="11300" ht="12.75" hidden="1"/>
    <row r="11301" ht="12.75" hidden="1"/>
    <row r="11302" ht="12.75" hidden="1"/>
    <row r="11303" ht="12.75" hidden="1"/>
    <row r="11304" ht="12.75" hidden="1"/>
    <row r="11305" ht="12.75" hidden="1"/>
    <row r="11306" ht="12.75" hidden="1"/>
    <row r="11307" ht="12.75" hidden="1"/>
    <row r="11308" ht="12.75" hidden="1"/>
    <row r="11309" ht="12.75" hidden="1"/>
    <row r="11310" ht="12.75" hidden="1"/>
    <row r="11311" ht="12.75" hidden="1"/>
    <row r="11312" ht="12.75" hidden="1"/>
    <row r="11313" ht="12.75" hidden="1"/>
    <row r="11314" ht="12.75" hidden="1"/>
    <row r="11315" ht="12.75" hidden="1"/>
    <row r="11316" ht="12.75" hidden="1"/>
    <row r="11317" ht="12.75" hidden="1"/>
    <row r="11318" ht="12.75" hidden="1"/>
    <row r="11319" ht="12.75" hidden="1"/>
    <row r="11320" ht="12.75" hidden="1"/>
    <row r="11321" ht="12.75" hidden="1"/>
    <row r="11322" ht="12.75" hidden="1"/>
    <row r="11323" ht="12.75" hidden="1"/>
    <row r="11324" ht="12.75" hidden="1"/>
    <row r="11325" ht="12.75" hidden="1"/>
    <row r="11326" ht="12.75" hidden="1"/>
    <row r="11327" ht="12.75" hidden="1"/>
    <row r="11328" ht="12.75" hidden="1"/>
    <row r="11329" ht="12.75" hidden="1"/>
    <row r="11330" ht="12.75" hidden="1"/>
    <row r="11331" ht="12.75" hidden="1"/>
    <row r="11332" ht="12.75" hidden="1"/>
    <row r="11333" ht="12.75" hidden="1"/>
    <row r="11334" ht="12.75" hidden="1"/>
    <row r="11335" ht="12.75" hidden="1"/>
    <row r="11336" ht="12.75" hidden="1"/>
    <row r="11337" ht="12.75" hidden="1"/>
    <row r="11338" ht="12.75" hidden="1"/>
    <row r="11339" ht="12.75" hidden="1"/>
    <row r="11340" ht="12.75" hidden="1"/>
    <row r="11341" ht="12.75" hidden="1"/>
    <row r="11342" ht="12.75" hidden="1"/>
    <row r="11343" ht="12.75" hidden="1"/>
    <row r="11344" ht="12.75" hidden="1"/>
    <row r="11345" ht="12.75" hidden="1"/>
    <row r="11346" ht="12.75" hidden="1"/>
    <row r="11347" ht="12.75" hidden="1"/>
    <row r="11348" ht="12.75" hidden="1"/>
    <row r="11349" ht="12.75" hidden="1"/>
    <row r="11350" ht="12.75" hidden="1"/>
    <row r="11351" ht="12.75" hidden="1"/>
    <row r="11352" ht="12.75" hidden="1"/>
    <row r="11353" ht="12.75" hidden="1"/>
    <row r="11354" ht="12.75" hidden="1"/>
    <row r="11355" ht="12.75" hidden="1"/>
    <row r="11356" ht="12.75" hidden="1"/>
    <row r="11357" ht="12.75" hidden="1"/>
    <row r="11358" ht="12.75" hidden="1"/>
    <row r="11359" ht="12.75" hidden="1"/>
    <row r="11360" ht="12.75" hidden="1"/>
    <row r="11361" ht="12.75" hidden="1"/>
    <row r="11362" ht="12.75" hidden="1"/>
    <row r="11363" ht="12.75" hidden="1"/>
    <row r="11364" ht="12.75" hidden="1"/>
    <row r="11365" ht="12.75" hidden="1"/>
    <row r="11366" ht="12.75" hidden="1"/>
    <row r="11367" ht="12.75" hidden="1"/>
    <row r="11368" ht="12.75" hidden="1"/>
    <row r="11369" ht="12.75" hidden="1"/>
    <row r="11370" ht="12.75" hidden="1"/>
    <row r="11371" ht="12.75" hidden="1"/>
    <row r="11372" ht="12.75" hidden="1"/>
    <row r="11373" ht="12.75" hidden="1"/>
    <row r="11374" ht="12.75" hidden="1"/>
    <row r="11375" ht="12.75" hidden="1"/>
    <row r="11376" ht="12.75" hidden="1"/>
    <row r="11377" ht="12.75" hidden="1"/>
    <row r="11378" ht="12.75" hidden="1"/>
    <row r="11379" ht="12.75" hidden="1"/>
    <row r="11380" ht="12.75" hidden="1"/>
    <row r="11381" ht="12.75" hidden="1"/>
    <row r="11382" ht="12.75" hidden="1"/>
    <row r="11383" ht="12.75" hidden="1"/>
    <row r="11384" ht="12.75" hidden="1"/>
    <row r="11385" ht="12.75" hidden="1"/>
    <row r="11386" ht="12.75" hidden="1"/>
    <row r="11387" ht="12.75" hidden="1"/>
    <row r="11388" ht="12.75" hidden="1"/>
    <row r="11389" ht="12.75" hidden="1"/>
    <row r="11390" ht="12.75" hidden="1"/>
    <row r="11391" ht="12.75" hidden="1"/>
    <row r="11392" ht="12.75" hidden="1"/>
    <row r="11393" ht="12.75" hidden="1"/>
    <row r="11394" ht="12.75" hidden="1"/>
    <row r="11395" ht="12.75" hidden="1"/>
    <row r="11396" ht="12.75" hidden="1"/>
    <row r="11397" ht="12.75" hidden="1"/>
    <row r="11398" ht="12.75" hidden="1"/>
    <row r="11399" ht="12.75" hidden="1"/>
    <row r="11400" ht="12.75" hidden="1"/>
    <row r="11401" ht="12.75" hidden="1"/>
    <row r="11402" ht="12.75" hidden="1"/>
    <row r="11403" ht="12.75" hidden="1"/>
    <row r="11404" ht="12.75" hidden="1"/>
    <row r="11405" ht="12.75" hidden="1"/>
    <row r="11406" ht="12.75" hidden="1"/>
    <row r="11407" ht="12.75" hidden="1"/>
    <row r="11408" ht="12.75" hidden="1"/>
    <row r="11409" ht="12.75" hidden="1"/>
    <row r="11410" ht="12.75" hidden="1"/>
    <row r="11411" ht="12.75" hidden="1"/>
    <row r="11412" ht="12.75" hidden="1"/>
    <row r="11413" ht="12.75" hidden="1"/>
    <row r="11414" ht="12.75" hidden="1"/>
    <row r="11415" ht="12.75" hidden="1"/>
    <row r="11416" ht="12.75" hidden="1"/>
    <row r="11417" ht="12.75" hidden="1"/>
    <row r="11418" ht="12.75" hidden="1"/>
    <row r="11419" ht="12.75" hidden="1"/>
    <row r="11420" ht="12.75" hidden="1"/>
    <row r="11421" ht="12.75" hidden="1"/>
    <row r="11422" ht="12.75" hidden="1"/>
    <row r="11423" ht="12.75" hidden="1"/>
    <row r="11424" ht="12.75" hidden="1"/>
    <row r="11425" ht="12.75" hidden="1"/>
    <row r="11426" ht="12.75" hidden="1"/>
    <row r="11427" ht="12.75" hidden="1"/>
    <row r="11428" ht="12.75" hidden="1"/>
    <row r="11429" ht="12.75" hidden="1"/>
    <row r="11430" ht="12.75" hidden="1"/>
    <row r="11431" ht="12.75" hidden="1"/>
    <row r="11432" ht="12.75" hidden="1"/>
    <row r="11433" ht="12.75" hidden="1"/>
    <row r="11434" ht="12.75" hidden="1"/>
    <row r="11435" ht="12.75" hidden="1"/>
    <row r="11436" ht="12.75" hidden="1"/>
    <row r="11437" ht="12.75" hidden="1"/>
    <row r="11438" ht="12.75" hidden="1"/>
    <row r="11439" ht="12.75" hidden="1"/>
    <row r="11440" ht="12.75" hidden="1"/>
    <row r="11441" ht="12.75" hidden="1"/>
    <row r="11442" ht="12.75" hidden="1"/>
    <row r="11443" ht="12.75" hidden="1"/>
    <row r="11444" ht="12.75" hidden="1"/>
    <row r="11445" ht="12.75" hidden="1"/>
    <row r="11446" ht="12.75" hidden="1"/>
    <row r="11447" ht="12.75" hidden="1"/>
    <row r="11448" ht="12.75" hidden="1"/>
    <row r="11449" ht="12.75" hidden="1"/>
    <row r="11450" ht="12.75" hidden="1"/>
    <row r="11451" ht="12.75" hidden="1"/>
    <row r="11452" ht="12.75" hidden="1"/>
    <row r="11453" ht="12.75" hidden="1"/>
    <row r="11454" ht="12.75" hidden="1"/>
    <row r="11455" ht="12.75" hidden="1"/>
    <row r="11456" ht="12.75" hidden="1"/>
    <row r="11457" ht="12.75" hidden="1"/>
    <row r="11458" ht="12.75" hidden="1"/>
    <row r="11459" ht="12.75" hidden="1"/>
    <row r="11460" ht="12.75" hidden="1"/>
    <row r="11461" ht="12.75" hidden="1"/>
    <row r="11462" ht="12.75" hidden="1"/>
    <row r="11463" ht="12.75" hidden="1"/>
    <row r="11464" ht="12.75" hidden="1"/>
    <row r="11465" ht="12.75" hidden="1"/>
    <row r="11466" ht="12.75" hidden="1"/>
    <row r="11467" ht="12.75" hidden="1"/>
    <row r="11468" ht="12.75" hidden="1"/>
    <row r="11469" ht="12.75" hidden="1"/>
    <row r="11470" ht="12.75" hidden="1"/>
    <row r="11471" ht="12.75" hidden="1"/>
    <row r="11472" ht="12.75" hidden="1"/>
    <row r="11473" ht="12.75" hidden="1"/>
    <row r="11474" ht="12.75" hidden="1"/>
    <row r="11475" ht="12.75" hidden="1"/>
    <row r="11476" ht="12.75" hidden="1"/>
    <row r="11477" ht="12.75" hidden="1"/>
    <row r="11478" ht="12.75" hidden="1"/>
    <row r="11479" ht="12.75" hidden="1"/>
    <row r="11480" ht="12.75" hidden="1"/>
    <row r="11481" ht="12.75" hidden="1"/>
    <row r="11482" ht="12.75" hidden="1"/>
    <row r="11483" ht="12.75" hidden="1"/>
    <row r="11484" ht="12.75" hidden="1"/>
    <row r="11485" ht="12.75" hidden="1"/>
    <row r="11486" ht="12.75" hidden="1"/>
    <row r="11487" ht="12.75" hidden="1"/>
    <row r="11488" ht="12.75" hidden="1"/>
    <row r="11489" ht="12.75" hidden="1"/>
    <row r="11490" ht="12.75" hidden="1"/>
    <row r="11491" ht="12.75" hidden="1"/>
    <row r="11492" ht="12.75" hidden="1"/>
    <row r="11493" ht="12.75" hidden="1"/>
    <row r="11494" ht="12.75" hidden="1"/>
    <row r="11495" ht="12.75" hidden="1"/>
    <row r="11496" ht="12.75" hidden="1"/>
    <row r="11497" ht="12.75" hidden="1"/>
    <row r="11498" ht="12.75" hidden="1"/>
    <row r="11499" ht="12.75" hidden="1"/>
    <row r="11500" ht="12.75" hidden="1"/>
    <row r="11501" ht="12.75" hidden="1"/>
    <row r="11502" ht="12.75" hidden="1"/>
    <row r="11503" ht="12.75" hidden="1"/>
    <row r="11504" ht="12.75" hidden="1"/>
    <row r="11505" ht="12.75" hidden="1"/>
    <row r="11506" ht="12.75" hidden="1"/>
    <row r="11507" ht="12.75" hidden="1"/>
    <row r="11508" ht="12.75" hidden="1"/>
    <row r="11509" ht="12.75" hidden="1"/>
    <row r="11510" ht="12.75" hidden="1"/>
    <row r="11511" ht="12.75" hidden="1"/>
    <row r="11512" ht="12.75" hidden="1"/>
    <row r="11513" ht="12.75" hidden="1"/>
    <row r="11514" ht="12.75" hidden="1"/>
    <row r="11515" ht="12.75" hidden="1"/>
    <row r="11516" ht="12.75" hidden="1"/>
    <row r="11517" ht="12.75" hidden="1"/>
    <row r="11518" ht="12.75" hidden="1"/>
    <row r="11519" ht="12.75" hidden="1"/>
    <row r="11520" ht="12.75" hidden="1"/>
    <row r="11521" ht="12.75" hidden="1"/>
    <row r="11522" ht="12.75" hidden="1"/>
    <row r="11523" ht="12.75" hidden="1"/>
    <row r="11524" ht="12.75" hidden="1"/>
    <row r="11525" ht="12.75" hidden="1"/>
    <row r="11526" ht="12.75" hidden="1"/>
    <row r="11527" ht="12.75" hidden="1"/>
    <row r="11528" ht="12.75" hidden="1"/>
    <row r="11529" ht="12.75" hidden="1"/>
    <row r="11530" ht="12.75" hidden="1"/>
    <row r="11531" ht="12.75" hidden="1"/>
    <row r="11532" ht="12.75" hidden="1"/>
    <row r="11533" ht="12.75" hidden="1"/>
    <row r="11534" ht="12.75" hidden="1"/>
    <row r="11535" ht="12.75" hidden="1"/>
    <row r="11536" ht="12.75" hidden="1"/>
    <row r="11537" ht="12.75" hidden="1"/>
    <row r="11538" ht="12.75" hidden="1"/>
    <row r="11539" ht="12.75" hidden="1"/>
    <row r="11540" ht="12.75" hidden="1"/>
    <row r="11541" ht="12.75" hidden="1"/>
    <row r="11542" ht="12.75" hidden="1"/>
    <row r="11543" ht="12.75" hidden="1"/>
    <row r="11544" ht="12.75" hidden="1"/>
    <row r="11545" ht="12.75" hidden="1"/>
    <row r="11546" ht="12.75" hidden="1"/>
    <row r="11547" ht="12.75" hidden="1"/>
    <row r="11548" ht="12.75" hidden="1"/>
    <row r="11549" ht="12.75" hidden="1"/>
    <row r="11550" ht="12.75" hidden="1"/>
    <row r="11551" ht="12.75" hidden="1"/>
    <row r="11552" ht="12.75" hidden="1"/>
    <row r="11553" ht="12.75" hidden="1"/>
    <row r="11554" ht="12.75" hidden="1"/>
    <row r="11555" ht="12.75" hidden="1"/>
    <row r="11556" ht="12.75" hidden="1"/>
    <row r="11557" ht="12.75" hidden="1"/>
    <row r="11558" ht="12.75" hidden="1"/>
    <row r="11559" ht="12.75" hidden="1"/>
    <row r="11560" ht="12.75" hidden="1"/>
    <row r="11561" ht="12.75" hidden="1"/>
    <row r="11562" ht="12.75" hidden="1"/>
    <row r="11563" ht="12.75" hidden="1"/>
    <row r="11564" ht="12.75" hidden="1"/>
    <row r="11565" ht="12.75" hidden="1"/>
    <row r="11566" ht="12.75" hidden="1"/>
    <row r="11567" ht="12.75" hidden="1"/>
    <row r="11568" ht="12.75" hidden="1"/>
    <row r="11569" ht="12.75" hidden="1"/>
    <row r="11570" ht="12.75" hidden="1"/>
    <row r="11571" ht="12.75" hidden="1"/>
    <row r="11572" ht="12.75" hidden="1"/>
    <row r="11573" ht="12.75" hidden="1"/>
    <row r="11574" ht="12.75" hidden="1"/>
    <row r="11575" ht="12.75" hidden="1"/>
    <row r="11576" ht="12.75" hidden="1"/>
    <row r="11577" ht="12.75" hidden="1"/>
    <row r="11578" ht="12.75" hidden="1"/>
    <row r="11579" ht="12.75" hidden="1"/>
    <row r="11580" ht="12.75" hidden="1"/>
    <row r="11581" ht="12.75" hidden="1"/>
    <row r="11582" ht="12.75" hidden="1"/>
    <row r="11583" ht="12.75" hidden="1"/>
    <row r="11584" ht="12.75" hidden="1"/>
    <row r="11585" ht="12.75" hidden="1"/>
    <row r="11586" ht="12.75" hidden="1"/>
    <row r="11587" ht="12.75" hidden="1"/>
    <row r="11588" ht="12.75" hidden="1"/>
    <row r="11589" ht="12.75" hidden="1"/>
    <row r="11590" ht="12.75" hidden="1"/>
    <row r="11591" ht="12.75" hidden="1"/>
    <row r="11592" ht="12.75" hidden="1"/>
    <row r="11593" ht="12.75" hidden="1"/>
    <row r="11594" ht="12.75" hidden="1"/>
    <row r="11595" ht="12.75" hidden="1"/>
    <row r="11596" ht="12.75" hidden="1"/>
    <row r="11597" ht="12.75" hidden="1"/>
    <row r="11598" ht="12.75" hidden="1"/>
    <row r="11599" ht="12.75" hidden="1"/>
    <row r="11600" ht="12.75" hidden="1"/>
    <row r="11601" ht="12.75" hidden="1"/>
    <row r="11602" ht="12.75" hidden="1"/>
    <row r="11603" ht="12.75" hidden="1"/>
    <row r="11604" ht="12.75" hidden="1"/>
    <row r="11605" ht="12.75" hidden="1"/>
    <row r="11606" ht="12.75" hidden="1"/>
    <row r="11607" ht="12.75" hidden="1"/>
    <row r="11608" ht="12.75" hidden="1"/>
    <row r="11609" ht="12.75" hidden="1"/>
    <row r="11610" ht="12.75" hidden="1"/>
    <row r="11611" ht="12.75" hidden="1"/>
    <row r="11612" ht="12.75" hidden="1"/>
    <row r="11613" ht="12.75" hidden="1"/>
    <row r="11614" ht="12.75" hidden="1"/>
    <row r="11615" ht="12.75" hidden="1"/>
    <row r="11616" ht="12.75" hidden="1"/>
    <row r="11617" ht="12.75" hidden="1"/>
    <row r="11618" ht="12.75" hidden="1"/>
    <row r="11619" ht="12.75" hidden="1"/>
    <row r="11620" ht="12.75" hidden="1"/>
    <row r="11621" ht="12.75" hidden="1"/>
    <row r="11622" ht="12.75" hidden="1"/>
    <row r="11623" ht="12.75" hidden="1"/>
    <row r="11624" ht="12.75" hidden="1"/>
    <row r="11625" ht="12.75" hidden="1"/>
    <row r="11626" ht="12.75" hidden="1"/>
    <row r="11627" ht="12.75" hidden="1"/>
    <row r="11628" ht="12.75" hidden="1"/>
    <row r="11629" ht="12.75" hidden="1"/>
    <row r="11630" ht="12.75" hidden="1"/>
    <row r="11631" ht="12.75" hidden="1"/>
    <row r="11632" ht="12.75" hidden="1"/>
    <row r="11633" ht="12.75" hidden="1"/>
    <row r="11634" ht="12.75" hidden="1"/>
    <row r="11635" ht="12.75" hidden="1"/>
    <row r="11636" ht="12.75" hidden="1"/>
    <row r="11637" ht="12.75" hidden="1"/>
    <row r="11638" ht="12.75" hidden="1"/>
    <row r="11639" ht="12.75" hidden="1"/>
    <row r="11640" ht="12.75" hidden="1"/>
    <row r="11641" ht="12.75" hidden="1"/>
    <row r="11642" ht="12.75" hidden="1"/>
    <row r="11643" ht="12.75" hidden="1"/>
    <row r="11644" ht="12.75" hidden="1"/>
    <row r="11645" ht="12.75" hidden="1"/>
    <row r="11646" ht="12.75" hidden="1"/>
    <row r="11647" ht="12.75" hidden="1"/>
    <row r="11648" ht="12.75" hidden="1"/>
    <row r="11649" ht="12.75" hidden="1"/>
    <row r="11650" ht="12.75" hidden="1"/>
    <row r="11651" ht="12.75" hidden="1"/>
    <row r="11652" ht="12.75" hidden="1"/>
    <row r="11653" ht="12.75" hidden="1"/>
    <row r="11654" ht="12.75" hidden="1"/>
    <row r="11655" ht="12.75" hidden="1"/>
    <row r="11656" ht="12.75" hidden="1"/>
    <row r="11657" ht="12.75" hidden="1"/>
    <row r="11658" ht="12.75" hidden="1"/>
    <row r="11659" ht="12.75" hidden="1"/>
    <row r="11660" ht="12.75" hidden="1"/>
    <row r="11661" ht="12.75" hidden="1"/>
    <row r="11662" ht="12.75" hidden="1"/>
    <row r="11663" ht="12.75" hidden="1"/>
    <row r="11664" ht="12.75" hidden="1"/>
    <row r="11665" ht="12.75" hidden="1"/>
    <row r="11666" ht="12.75" hidden="1"/>
    <row r="11667" ht="12.75" hidden="1"/>
    <row r="11668" ht="12.75" hidden="1"/>
    <row r="11669" ht="12.75" hidden="1"/>
    <row r="11670" ht="12.75" hidden="1"/>
    <row r="11671" ht="12.75" hidden="1"/>
    <row r="11672" ht="12.75" hidden="1"/>
    <row r="11673" ht="12.75" hidden="1"/>
    <row r="11674" ht="12.75" hidden="1"/>
    <row r="11675" ht="12.75" hidden="1"/>
    <row r="11676" ht="12.75" hidden="1"/>
    <row r="11677" ht="12.75" hidden="1"/>
    <row r="11678" ht="12.75" hidden="1"/>
    <row r="11679" ht="12.75" hidden="1"/>
    <row r="11680" ht="12.75" hidden="1"/>
    <row r="11681" ht="12.75" hidden="1"/>
    <row r="11682" ht="12.75" hidden="1"/>
    <row r="11683" ht="12.75" hidden="1"/>
    <row r="11684" ht="12.75" hidden="1"/>
    <row r="11685" ht="12.75" hidden="1"/>
    <row r="11686" ht="12.75" hidden="1"/>
    <row r="11687" ht="12.75" hidden="1"/>
    <row r="11688" ht="12.75" hidden="1"/>
    <row r="11689" ht="12.75" hidden="1"/>
    <row r="11690" ht="12.75" hidden="1"/>
    <row r="11691" ht="12.75" hidden="1"/>
    <row r="11692" ht="12.75" hidden="1"/>
    <row r="11693" ht="12.75" hidden="1"/>
    <row r="11694" ht="12.75" hidden="1"/>
    <row r="11695" ht="12.75" hidden="1"/>
    <row r="11696" ht="12.75" hidden="1"/>
    <row r="11697" ht="12.75" hidden="1"/>
    <row r="11698" ht="12.75" hidden="1"/>
    <row r="11699" ht="12.75" hidden="1"/>
    <row r="11700" ht="12.75" hidden="1"/>
    <row r="11701" ht="12.75" hidden="1"/>
    <row r="11702" ht="12.75" hidden="1"/>
    <row r="11703" ht="12.75" hidden="1"/>
    <row r="11704" ht="12.75" hidden="1"/>
    <row r="11705" ht="12.75" hidden="1"/>
    <row r="11706" ht="12.75" hidden="1"/>
    <row r="11707" ht="12.75" hidden="1"/>
    <row r="11708" ht="12.75" hidden="1"/>
    <row r="11709" ht="12.75" hidden="1"/>
    <row r="11710" ht="12.75" hidden="1"/>
    <row r="11711" ht="12.75" hidden="1"/>
    <row r="11712" ht="12.75" hidden="1"/>
    <row r="11713" ht="12.75" hidden="1"/>
    <row r="11714" ht="12.75" hidden="1"/>
    <row r="11715" ht="12.75" hidden="1"/>
    <row r="11716" ht="12.75" hidden="1"/>
    <row r="11717" ht="12.75" hidden="1"/>
    <row r="11718" ht="12.75" hidden="1"/>
    <row r="11719" ht="12.75" hidden="1"/>
    <row r="11720" ht="12.75" hidden="1"/>
    <row r="11721" ht="12.75" hidden="1"/>
    <row r="11722" ht="12.75" hidden="1"/>
    <row r="11723" ht="12.75" hidden="1"/>
    <row r="11724" ht="12.75" hidden="1"/>
    <row r="11725" ht="12.75" hidden="1"/>
    <row r="11726" ht="12.75" hidden="1"/>
    <row r="11727" ht="12.75" hidden="1"/>
    <row r="11728" ht="12.75" hidden="1"/>
    <row r="11729" ht="12.75" hidden="1"/>
    <row r="11730" ht="12.75" hidden="1"/>
    <row r="11731" ht="12.75" hidden="1"/>
    <row r="11732" ht="12.75" hidden="1"/>
    <row r="11733" ht="12.75" hidden="1"/>
    <row r="11734" ht="12.75" hidden="1"/>
    <row r="11735" ht="12.75" hidden="1"/>
    <row r="11736" ht="12.75" hidden="1"/>
    <row r="11737" ht="12.75" hidden="1"/>
    <row r="11738" ht="12.75" hidden="1"/>
    <row r="11739" ht="12.75" hidden="1"/>
    <row r="11740" ht="12.75" hidden="1"/>
    <row r="11741" ht="12.75" hidden="1"/>
    <row r="11742" ht="12.75" hidden="1"/>
    <row r="11743" ht="12.75" hidden="1"/>
    <row r="11744" ht="12.75" hidden="1"/>
    <row r="11745" ht="12.75" hidden="1"/>
    <row r="11746" ht="12.75" hidden="1"/>
    <row r="11747" ht="12.75" hidden="1"/>
    <row r="11748" ht="12.75" hidden="1"/>
    <row r="11749" ht="12.75" hidden="1"/>
    <row r="11750" ht="12.75" hidden="1"/>
    <row r="11751" ht="12.75" hidden="1"/>
    <row r="11752" ht="12.75" hidden="1"/>
    <row r="11753" ht="12.75" hidden="1"/>
    <row r="11754" ht="12.75" hidden="1"/>
    <row r="11755" ht="12.75" hidden="1"/>
    <row r="11756" ht="12.75" hidden="1"/>
    <row r="11757" ht="12.75" hidden="1"/>
    <row r="11758" ht="12.75" hidden="1"/>
    <row r="11759" ht="12.75" hidden="1"/>
    <row r="11760" ht="12.75" hidden="1"/>
    <row r="11761" ht="12.75" hidden="1"/>
    <row r="11762" ht="12.75" hidden="1"/>
    <row r="11763" ht="12.75" hidden="1"/>
    <row r="11764" ht="12.75" hidden="1"/>
    <row r="11765" ht="12.75" hidden="1"/>
    <row r="11766" ht="12.75" hidden="1"/>
    <row r="11767" ht="12.75" hidden="1"/>
    <row r="11768" ht="12.75" hidden="1"/>
    <row r="11769" ht="12.75" hidden="1"/>
    <row r="11770" ht="12.75" hidden="1"/>
    <row r="11771" ht="12.75" hidden="1"/>
    <row r="11772" ht="12.75" hidden="1"/>
    <row r="11773" ht="12.75" hidden="1"/>
    <row r="11774" ht="12.75" hidden="1"/>
    <row r="11775" ht="12.75" hidden="1"/>
    <row r="11776" ht="12.75" hidden="1"/>
    <row r="11777" ht="12.75" hidden="1"/>
    <row r="11778" ht="12.75" hidden="1"/>
    <row r="11779" ht="12.75" hidden="1"/>
    <row r="11780" ht="12.75" hidden="1"/>
    <row r="11781" ht="12.75" hidden="1"/>
    <row r="11782" ht="12.75" hidden="1"/>
    <row r="11783" ht="12.75" hidden="1"/>
    <row r="11784" ht="12.75" hidden="1"/>
    <row r="11785" ht="12.75" hidden="1"/>
    <row r="11786" ht="12.75" hidden="1"/>
    <row r="11787" ht="12.75" hidden="1"/>
    <row r="11788" ht="12.75" hidden="1"/>
    <row r="11789" ht="12.75" hidden="1"/>
    <row r="11790" ht="12.75" hidden="1"/>
    <row r="11791" ht="12.75" hidden="1"/>
    <row r="11792" ht="12.75" hidden="1"/>
    <row r="11793" ht="12.75" hidden="1"/>
    <row r="11794" ht="12.75" hidden="1"/>
    <row r="11795" ht="12.75" hidden="1"/>
    <row r="11796" ht="12.75" hidden="1"/>
    <row r="11797" ht="12.75" hidden="1"/>
    <row r="11798" ht="12.75" hidden="1"/>
    <row r="11799" ht="12.75" hidden="1"/>
    <row r="11800" ht="12.75" hidden="1"/>
    <row r="11801" ht="12.75" hidden="1"/>
    <row r="11802" ht="12.75" hidden="1"/>
    <row r="11803" ht="12.75" hidden="1"/>
    <row r="11804" ht="12.75" hidden="1"/>
    <row r="11805" ht="12.75" hidden="1"/>
    <row r="11806" ht="12.75" hidden="1"/>
    <row r="11807" ht="12.75" hidden="1"/>
    <row r="11808" ht="12.75" hidden="1"/>
    <row r="11809" ht="12.75" hidden="1"/>
    <row r="11810" ht="12.75" hidden="1"/>
    <row r="11811" ht="12.75" hidden="1"/>
    <row r="11812" ht="12.75" hidden="1"/>
    <row r="11813" ht="12.75" hidden="1"/>
    <row r="11814" ht="12.75" hidden="1"/>
    <row r="11815" ht="12.75" hidden="1"/>
    <row r="11816" ht="12.75" hidden="1"/>
    <row r="11817" ht="12.75" hidden="1"/>
    <row r="11818" ht="12.75" hidden="1"/>
    <row r="11819" ht="12.75" hidden="1"/>
    <row r="11820" ht="12.75" hidden="1"/>
    <row r="11821" ht="12.75" hidden="1"/>
    <row r="11822" ht="12.75" hidden="1"/>
    <row r="11823" ht="12.75" hidden="1"/>
    <row r="11824" ht="12.75" hidden="1"/>
    <row r="11825" ht="12.75" hidden="1"/>
    <row r="11826" ht="12.75" hidden="1"/>
    <row r="11827" ht="12.75" hidden="1"/>
    <row r="11828" ht="12.75" hidden="1"/>
    <row r="11829" ht="12.75" hidden="1"/>
    <row r="11830" ht="12.75" hidden="1"/>
    <row r="11831" ht="12.75" hidden="1"/>
    <row r="11832" ht="12.75" hidden="1"/>
    <row r="11833" ht="12.75" hidden="1"/>
    <row r="11834" ht="12.75" hidden="1"/>
    <row r="11835" ht="12.75" hidden="1"/>
    <row r="11836" ht="12.75" hidden="1"/>
    <row r="11837" ht="12.75" hidden="1"/>
    <row r="11838" ht="12.75" hidden="1"/>
    <row r="11839" ht="12.75" hidden="1"/>
    <row r="11840" ht="12.75" hidden="1"/>
    <row r="11841" ht="12.75" hidden="1"/>
    <row r="11842" ht="12.75" hidden="1"/>
    <row r="11843" ht="12.75" hidden="1"/>
    <row r="11844" ht="12.75" hidden="1"/>
    <row r="11845" ht="12.75" hidden="1"/>
    <row r="11846" ht="12.75" hidden="1"/>
    <row r="11847" ht="12.75" hidden="1"/>
    <row r="11848" ht="12.75" hidden="1"/>
    <row r="11849" ht="12.75" hidden="1"/>
    <row r="11850" ht="12.75" hidden="1"/>
    <row r="11851" ht="12.75" hidden="1"/>
    <row r="11852" ht="12.75" hidden="1"/>
    <row r="11853" ht="12.75" hidden="1"/>
    <row r="11854" ht="12.75" hidden="1"/>
    <row r="11855" ht="12.75" hidden="1"/>
    <row r="11856" ht="12.75" hidden="1"/>
    <row r="11857" ht="12.75" hidden="1"/>
    <row r="11858" ht="12.75" hidden="1"/>
    <row r="11859" ht="12.75" hidden="1"/>
    <row r="11860" ht="12.75" hidden="1"/>
    <row r="11861" ht="12.75" hidden="1"/>
    <row r="11862" ht="12.75" hidden="1"/>
    <row r="11863" ht="12.75" hidden="1"/>
    <row r="11864" ht="12.75" hidden="1"/>
    <row r="11865" ht="12.75" hidden="1"/>
    <row r="11866" ht="12.75" hidden="1"/>
    <row r="11867" ht="12.75" hidden="1"/>
    <row r="11868" ht="12.75" hidden="1"/>
    <row r="11869" ht="12.75" hidden="1"/>
    <row r="11870" ht="12.75" hidden="1"/>
    <row r="11871" ht="12.75" hidden="1"/>
    <row r="11872" ht="12.75" hidden="1"/>
    <row r="11873" ht="12.75" hidden="1"/>
    <row r="11874" ht="12.75" hidden="1"/>
    <row r="11875" ht="12.75" hidden="1"/>
    <row r="11876" ht="12.75" hidden="1"/>
    <row r="11877" ht="12.75" hidden="1"/>
    <row r="11878" ht="12.75" hidden="1"/>
    <row r="11879" ht="12.75" hidden="1"/>
    <row r="11880" ht="12.75" hidden="1"/>
    <row r="11881" ht="12.75" hidden="1"/>
    <row r="11882" ht="12.75" hidden="1"/>
    <row r="11883" ht="12.75" hidden="1"/>
    <row r="11884" ht="12.75" hidden="1"/>
    <row r="11885" ht="12.75" hidden="1"/>
    <row r="11886" ht="12.75" hidden="1"/>
    <row r="11887" ht="12.75" hidden="1"/>
    <row r="11888" ht="12.75" hidden="1"/>
    <row r="11889" ht="12.75" hidden="1"/>
    <row r="11890" ht="12.75" hidden="1"/>
    <row r="11891" ht="12.75" hidden="1"/>
    <row r="11892" ht="12.75" hidden="1"/>
    <row r="11893" ht="12.75" hidden="1"/>
    <row r="11894" ht="12.75" hidden="1"/>
    <row r="11895" ht="12.75" hidden="1"/>
    <row r="11896" ht="12.75" hidden="1"/>
    <row r="11897" ht="12.75" hidden="1"/>
    <row r="11898" ht="12.75" hidden="1"/>
    <row r="11899" ht="12.75" hidden="1"/>
    <row r="11900" ht="12.75" hidden="1"/>
    <row r="11901" ht="12.75" hidden="1"/>
    <row r="11902" ht="12.75" hidden="1"/>
    <row r="11903" ht="12.75" hidden="1"/>
    <row r="11904" ht="12.75" hidden="1"/>
    <row r="11905" ht="12.75" hidden="1"/>
    <row r="11906" ht="12.75" hidden="1"/>
    <row r="11907" ht="12.75" hidden="1"/>
    <row r="11908" ht="12.75" hidden="1"/>
    <row r="11909" ht="12.75" hidden="1"/>
    <row r="11910" ht="12.75" hidden="1"/>
    <row r="11911" ht="12.75" hidden="1"/>
    <row r="11912" ht="12.75" hidden="1"/>
    <row r="11913" ht="12.75" hidden="1"/>
    <row r="11914" ht="12.75" hidden="1"/>
    <row r="11915" ht="12.75" hidden="1"/>
    <row r="11916" ht="12.75" hidden="1"/>
    <row r="11917" ht="12.75" hidden="1"/>
    <row r="11918" ht="12.75" hidden="1"/>
    <row r="11919" ht="12.75" hidden="1"/>
    <row r="11920" ht="12.75" hidden="1"/>
    <row r="11921" ht="12.75" hidden="1"/>
    <row r="11922" ht="12.75" hidden="1"/>
    <row r="11923" ht="12.75" hidden="1"/>
    <row r="11924" ht="12.75" hidden="1"/>
    <row r="11925" ht="12.75" hidden="1"/>
    <row r="11926" ht="12.75" hidden="1"/>
    <row r="11927" ht="12.75" hidden="1"/>
    <row r="11928" ht="12.75" hidden="1"/>
    <row r="11929" ht="12.75" hidden="1"/>
    <row r="11930" ht="12.75" hidden="1"/>
    <row r="11931" ht="12.75" hidden="1"/>
    <row r="11932" ht="12.75" hidden="1"/>
    <row r="11933" ht="12.75" hidden="1"/>
    <row r="11934" ht="12.75" hidden="1"/>
    <row r="11935" ht="12.75" hidden="1"/>
    <row r="11936" ht="12.75" hidden="1"/>
    <row r="11937" ht="12.75" hidden="1"/>
    <row r="11938" ht="12.75" hidden="1"/>
    <row r="11939" ht="12.75" hidden="1"/>
    <row r="11940" ht="12.75" hidden="1"/>
    <row r="11941" ht="12.75" hidden="1"/>
    <row r="11942" ht="12.75" hidden="1"/>
    <row r="11943" ht="12.75" hidden="1"/>
    <row r="11944" ht="12.75" hidden="1"/>
    <row r="11945" ht="12.75" hidden="1"/>
    <row r="11946" ht="12.75" hidden="1"/>
    <row r="11947" ht="12.75" hidden="1"/>
    <row r="11948" ht="12.75" hidden="1"/>
    <row r="11949" ht="12.75" hidden="1"/>
    <row r="11950" ht="12.75" hidden="1"/>
    <row r="11951" ht="12.75" hidden="1"/>
    <row r="11952" ht="12.75" hidden="1"/>
    <row r="11953" ht="12.75" hidden="1"/>
    <row r="11954" ht="12.75" hidden="1"/>
    <row r="11955" ht="12.75" hidden="1"/>
    <row r="11956" ht="12.75" hidden="1"/>
    <row r="11957" ht="12.75" hidden="1"/>
    <row r="11958" ht="12.75" hidden="1"/>
    <row r="11959" ht="12.75" hidden="1"/>
    <row r="11960" ht="12.75" hidden="1"/>
    <row r="11961" ht="12.75" hidden="1"/>
    <row r="11962" ht="12.75" hidden="1"/>
    <row r="11963" ht="12.75" hidden="1"/>
    <row r="11964" ht="12.75" hidden="1"/>
    <row r="11965" ht="12.75" hidden="1"/>
    <row r="11966" ht="12.75" hidden="1"/>
    <row r="11967" ht="12.75" hidden="1"/>
    <row r="11968" ht="12.75" hidden="1"/>
    <row r="11969" ht="12.75" hidden="1"/>
    <row r="11970" ht="12.75" hidden="1"/>
    <row r="11971" ht="12.75" hidden="1"/>
    <row r="11972" ht="12.75" hidden="1"/>
    <row r="11973" ht="12.75" hidden="1"/>
    <row r="11974" ht="12.75" hidden="1"/>
    <row r="11975" ht="12.75" hidden="1"/>
    <row r="11976" ht="12.75" hidden="1"/>
    <row r="11977" ht="12.75" hidden="1"/>
    <row r="11978" ht="12.75" hidden="1"/>
    <row r="11979" ht="12.75" hidden="1"/>
    <row r="11980" ht="12.75" hidden="1"/>
    <row r="11981" ht="12.75" hidden="1"/>
    <row r="11982" ht="12.75" hidden="1"/>
    <row r="11983" ht="12.75" hidden="1"/>
    <row r="11984" ht="12.75" hidden="1"/>
    <row r="11985" ht="12.75" hidden="1"/>
    <row r="11986" ht="12.75" hidden="1"/>
    <row r="11987" ht="12.75" hidden="1"/>
    <row r="11988" ht="12.75" hidden="1"/>
    <row r="11989" ht="12.75" hidden="1"/>
    <row r="11990" ht="12.75" hidden="1"/>
    <row r="11991" ht="12.75" hidden="1"/>
    <row r="11992" ht="12.75" hidden="1"/>
    <row r="11993" ht="12.75" hidden="1"/>
    <row r="11994" ht="12.75" hidden="1"/>
    <row r="11995" ht="12.75" hidden="1"/>
    <row r="11996" ht="12.75" hidden="1"/>
    <row r="11997" ht="12.75" hidden="1"/>
    <row r="11998" ht="12.75" hidden="1"/>
    <row r="11999" ht="12.75" hidden="1"/>
    <row r="12000" ht="12.75" hidden="1"/>
    <row r="12001" ht="12.75" hidden="1"/>
    <row r="12002" ht="12.75" hidden="1"/>
    <row r="12003" ht="12.75" hidden="1"/>
    <row r="12004" ht="12.75" hidden="1"/>
    <row r="12005" ht="12.75" hidden="1"/>
    <row r="12006" ht="12.75" hidden="1"/>
    <row r="12007" ht="12.75" hidden="1"/>
    <row r="12008" ht="12.75" hidden="1"/>
    <row r="12009" ht="12.75" hidden="1"/>
    <row r="12010" ht="12.75" hidden="1"/>
    <row r="12011" ht="12.75" hidden="1"/>
    <row r="12012" ht="12.75" hidden="1"/>
    <row r="12013" ht="12.75" hidden="1"/>
    <row r="12014" ht="12.75" hidden="1"/>
    <row r="12015" ht="12.75" hidden="1"/>
    <row r="12016" ht="12.75" hidden="1"/>
    <row r="12017" ht="12.75" hidden="1"/>
    <row r="12018" ht="12.75" hidden="1"/>
    <row r="12019" ht="12.75" hidden="1"/>
    <row r="12020" ht="12.75" hidden="1"/>
    <row r="12021" ht="12.75" hidden="1"/>
    <row r="12022" ht="12.75" hidden="1"/>
    <row r="12023" ht="12.75" hidden="1"/>
    <row r="12024" ht="12.75" hidden="1"/>
    <row r="12025" ht="12.75" hidden="1"/>
    <row r="12026" ht="12.75" hidden="1"/>
    <row r="12027" ht="12.75" hidden="1"/>
    <row r="12028" ht="12.75" hidden="1"/>
    <row r="12029" ht="12.75" hidden="1"/>
    <row r="12030" ht="12.75" hidden="1"/>
    <row r="12031" ht="12.75" hidden="1"/>
    <row r="12032" ht="12.75" hidden="1"/>
    <row r="12033" ht="12.75" hidden="1"/>
    <row r="12034" ht="12.75" hidden="1"/>
    <row r="12035" ht="12.75" hidden="1"/>
    <row r="12036" ht="12.75" hidden="1"/>
    <row r="12037" ht="12.75" hidden="1"/>
    <row r="12038" ht="12.75" hidden="1"/>
    <row r="12039" ht="12.75" hidden="1"/>
    <row r="12040" ht="12.75" hidden="1"/>
    <row r="12041" ht="12.75" hidden="1"/>
    <row r="12042" ht="12.75" hidden="1"/>
    <row r="12043" ht="12.75" hidden="1"/>
    <row r="12044" ht="12.75" hidden="1"/>
    <row r="12045" ht="12.75" hidden="1"/>
    <row r="12046" ht="12.75" hidden="1"/>
    <row r="12047" ht="12.75" hidden="1"/>
    <row r="12048" ht="12.75" hidden="1"/>
    <row r="12049" ht="12.75" hidden="1"/>
    <row r="12050" ht="12.75" hidden="1"/>
    <row r="12051" ht="12.75" hidden="1"/>
    <row r="12052" ht="12.75" hidden="1"/>
    <row r="12053" ht="12.75" hidden="1"/>
    <row r="12054" ht="12.75" hidden="1"/>
    <row r="12055" ht="12.75" hidden="1"/>
    <row r="12056" ht="12.75" hidden="1"/>
    <row r="12057" ht="12.75" hidden="1"/>
    <row r="12058" ht="12.75" hidden="1"/>
    <row r="12059" ht="12.75" hidden="1"/>
    <row r="12060" ht="12.75" hidden="1"/>
    <row r="12061" ht="12.75" hidden="1"/>
    <row r="12062" ht="12.75" hidden="1"/>
    <row r="12063" ht="12.75" hidden="1"/>
    <row r="12064" ht="12.75" hidden="1"/>
    <row r="12065" ht="12.75" hidden="1"/>
    <row r="12066" ht="12.75" hidden="1"/>
    <row r="12067" ht="12.75" hidden="1"/>
    <row r="12068" ht="12.75" hidden="1"/>
    <row r="12069" ht="12.75" hidden="1"/>
    <row r="12070" ht="12.75" hidden="1"/>
    <row r="12071" ht="12.75" hidden="1"/>
    <row r="12072" ht="12.75" hidden="1"/>
    <row r="12073" ht="12.75" hidden="1"/>
    <row r="12074" ht="12.75" hidden="1"/>
    <row r="12075" ht="12.75" hidden="1"/>
    <row r="12076" ht="12.75" hidden="1"/>
    <row r="12077" ht="12.75" hidden="1"/>
    <row r="12078" ht="12.75" hidden="1"/>
    <row r="12079" ht="12.75" hidden="1"/>
    <row r="12080" ht="12.75" hidden="1"/>
    <row r="12081" ht="12.75" hidden="1"/>
    <row r="12082" ht="12.75" hidden="1"/>
    <row r="12083" ht="12.75" hidden="1"/>
    <row r="12084" ht="12.75" hidden="1"/>
    <row r="12085" ht="12.75" hidden="1"/>
    <row r="12086" ht="12.75" hidden="1"/>
    <row r="12087" ht="12.75" hidden="1"/>
    <row r="12088" ht="12.75" hidden="1"/>
    <row r="12089" ht="12.75" hidden="1"/>
    <row r="12090" ht="12.75" hidden="1"/>
    <row r="12091" ht="12.75" hidden="1"/>
    <row r="12092" ht="12.75" hidden="1"/>
    <row r="12093" ht="12.75" hidden="1"/>
    <row r="12094" ht="12.75" hidden="1"/>
    <row r="12095" ht="12.75" hidden="1"/>
    <row r="12096" ht="12.75" hidden="1"/>
    <row r="12097" ht="12.75" hidden="1"/>
    <row r="12098" ht="12.75" hidden="1"/>
    <row r="12099" ht="12.75" hidden="1"/>
    <row r="12100" ht="12.75" hidden="1"/>
    <row r="12101" ht="12.75" hidden="1"/>
    <row r="12102" ht="12.75" hidden="1"/>
    <row r="12103" ht="12.75" hidden="1"/>
    <row r="12104" ht="12.75" hidden="1"/>
    <row r="12105" ht="12.75" hidden="1"/>
    <row r="12106" ht="12.75" hidden="1"/>
    <row r="12107" ht="12.75" hidden="1"/>
    <row r="12108" ht="12.75" hidden="1"/>
    <row r="12109" ht="12.75" hidden="1"/>
    <row r="12110" ht="12.75" hidden="1"/>
    <row r="12111" ht="12.75" hidden="1"/>
    <row r="12112" ht="12.75" hidden="1"/>
    <row r="12113" ht="12.75" hidden="1"/>
    <row r="12114" ht="12.75" hidden="1"/>
    <row r="12115" ht="12.75" hidden="1"/>
    <row r="12116" ht="12.75" hidden="1"/>
    <row r="12117" ht="12.75" hidden="1"/>
    <row r="12118" ht="12.75" hidden="1"/>
    <row r="12119" ht="12.75" hidden="1"/>
    <row r="12120" ht="12.75" hidden="1"/>
    <row r="12121" ht="12.75" hidden="1"/>
    <row r="12122" ht="12.75" hidden="1"/>
    <row r="12123" ht="12.75" hidden="1"/>
    <row r="12124" ht="12.75" hidden="1"/>
    <row r="12125" ht="12.75" hidden="1"/>
    <row r="12126" ht="12.75" hidden="1"/>
    <row r="12127" ht="12.75" hidden="1"/>
    <row r="12128" ht="12.75" hidden="1"/>
    <row r="12129" ht="12.75" hidden="1"/>
    <row r="12130" ht="12.75" hidden="1"/>
    <row r="12131" ht="12.75" hidden="1"/>
    <row r="12132" ht="12.75" hidden="1"/>
    <row r="12133" ht="12.75" hidden="1"/>
    <row r="12134" ht="12.75" hidden="1"/>
    <row r="12135" ht="12.75" hidden="1"/>
    <row r="12136" ht="12.75" hidden="1"/>
    <row r="12137" ht="12.75" hidden="1"/>
    <row r="12138" ht="12.75" hidden="1"/>
    <row r="12139" ht="12.75" hidden="1"/>
    <row r="12140" ht="12.75" hidden="1"/>
    <row r="12141" ht="12.75" hidden="1"/>
    <row r="12142" ht="12.75" hidden="1"/>
    <row r="12143" ht="12.75" hidden="1"/>
    <row r="12144" ht="12.75" hidden="1"/>
    <row r="12145" ht="12.75" hidden="1"/>
    <row r="12146" ht="12.75" hidden="1"/>
    <row r="12147" ht="12.75" hidden="1"/>
    <row r="12148" ht="12.75" hidden="1"/>
    <row r="12149" ht="12.75" hidden="1"/>
    <row r="12150" ht="12.75" hidden="1"/>
    <row r="12151" ht="12.75" hidden="1"/>
    <row r="12152" ht="12.75" hidden="1"/>
    <row r="12153" ht="12.75" hidden="1"/>
    <row r="12154" ht="12.75" hidden="1"/>
    <row r="12155" ht="12.75" hidden="1"/>
    <row r="12156" ht="12.75" hidden="1"/>
    <row r="12157" ht="12.75" hidden="1"/>
    <row r="12158" ht="12.75" hidden="1"/>
    <row r="12159" ht="12.75" hidden="1"/>
    <row r="12160" ht="12.75" hidden="1"/>
    <row r="12161" ht="12.75" hidden="1"/>
    <row r="12162" ht="12.75" hidden="1"/>
    <row r="12163" ht="12.75" hidden="1"/>
    <row r="12164" ht="12.75" hidden="1"/>
    <row r="12165" ht="12.75" hidden="1"/>
    <row r="12166" ht="12.75" hidden="1"/>
    <row r="12167" ht="12.75" hidden="1"/>
    <row r="12168" ht="12.75" hidden="1"/>
    <row r="12169" ht="12.75" hidden="1"/>
    <row r="12170" ht="12.75" hidden="1"/>
    <row r="12171" ht="12.75" hidden="1"/>
    <row r="12172" ht="12.75" hidden="1"/>
    <row r="12173" ht="12.75" hidden="1"/>
    <row r="12174" ht="12.75" hidden="1"/>
    <row r="12175" ht="12.75" hidden="1"/>
    <row r="12176" ht="12.75" hidden="1"/>
    <row r="12177" ht="12.75" hidden="1"/>
    <row r="12178" ht="12.75" hidden="1"/>
    <row r="12179" ht="12.75" hidden="1"/>
    <row r="12180" ht="12.75" hidden="1"/>
    <row r="12181" ht="12.75" hidden="1"/>
    <row r="12182" ht="12.75" hidden="1"/>
    <row r="12183" ht="12.75" hidden="1"/>
    <row r="12184" ht="12.75" hidden="1"/>
    <row r="12185" ht="12.75" hidden="1"/>
    <row r="12186" ht="12.75" hidden="1"/>
    <row r="12187" ht="12.75" hidden="1"/>
    <row r="12188" ht="12.75" hidden="1"/>
    <row r="12189" ht="12.75" hidden="1"/>
    <row r="12190" ht="12.75" hidden="1"/>
    <row r="12191" ht="12.75" hidden="1"/>
    <row r="12192" ht="12.75" hidden="1"/>
    <row r="12193" ht="12.75" hidden="1"/>
    <row r="12194" ht="12.75" hidden="1"/>
    <row r="12195" ht="12.75" hidden="1"/>
    <row r="12196" ht="12.75" hidden="1"/>
    <row r="12197" ht="12.75" hidden="1"/>
    <row r="12198" ht="12.75" hidden="1"/>
    <row r="12199" ht="12.75" hidden="1"/>
    <row r="12200" ht="12.75" hidden="1"/>
    <row r="12201" ht="12.75" hidden="1"/>
    <row r="12202" ht="12.75" hidden="1"/>
    <row r="12203" ht="12.75" hidden="1"/>
    <row r="12204" ht="12.75" hidden="1"/>
    <row r="12205" ht="12.75" hidden="1"/>
    <row r="12206" ht="12.75" hidden="1"/>
    <row r="12207" ht="12.75" hidden="1"/>
    <row r="12208" ht="12.75" hidden="1"/>
    <row r="12209" ht="12.75" hidden="1"/>
    <row r="12210" ht="12.75" hidden="1"/>
    <row r="12211" ht="12.75" hidden="1"/>
    <row r="12212" ht="12.75" hidden="1"/>
    <row r="12213" ht="12.75" hidden="1"/>
    <row r="12214" ht="12.75" hidden="1"/>
    <row r="12215" ht="12.75" hidden="1"/>
    <row r="12216" ht="12.75" hidden="1"/>
    <row r="12217" ht="12.75" hidden="1"/>
    <row r="12218" ht="12.75" hidden="1"/>
    <row r="12219" ht="12.75" hidden="1"/>
    <row r="12220" ht="12.75" hidden="1"/>
    <row r="12221" ht="12.75" hidden="1"/>
    <row r="12222" ht="12.75" hidden="1"/>
    <row r="12223" ht="12.75" hidden="1"/>
    <row r="12224" ht="12.75" hidden="1"/>
    <row r="12225" ht="12.75" hidden="1"/>
    <row r="12226" ht="12.75" hidden="1"/>
    <row r="12227" ht="12.75" hidden="1"/>
    <row r="12228" ht="12.75" hidden="1"/>
    <row r="12229" ht="12.75" hidden="1"/>
    <row r="12230" ht="12.75" hidden="1"/>
    <row r="12231" ht="12.75" hidden="1"/>
    <row r="12232" ht="12.75" hidden="1"/>
    <row r="12233" ht="12.75" hidden="1"/>
    <row r="12234" ht="12.75" hidden="1"/>
    <row r="12235" ht="12.75" hidden="1"/>
    <row r="12236" ht="12.75" hidden="1"/>
    <row r="12237" ht="12.75" hidden="1"/>
    <row r="12238" ht="12.75" hidden="1"/>
    <row r="12239" ht="12.75" hidden="1"/>
    <row r="12240" ht="12.75" hidden="1"/>
    <row r="12241" ht="12.75" hidden="1"/>
    <row r="12242" ht="12.75" hidden="1"/>
    <row r="12243" ht="12.75" hidden="1"/>
    <row r="12244" ht="12.75" hidden="1"/>
    <row r="12245" ht="12.75" hidden="1"/>
    <row r="12246" ht="12.75" hidden="1"/>
    <row r="12247" ht="12.75" hidden="1"/>
    <row r="12248" ht="12.75" hidden="1"/>
    <row r="12249" ht="12.75" hidden="1"/>
    <row r="12250" ht="12.75" hidden="1"/>
    <row r="12251" ht="12.75" hidden="1"/>
    <row r="12252" ht="12.75" hidden="1"/>
    <row r="12253" ht="12.75" hidden="1"/>
    <row r="12254" ht="12.75" hidden="1"/>
    <row r="12255" ht="12.75" hidden="1"/>
    <row r="12256" ht="12.75" hidden="1"/>
    <row r="12257" ht="12.75" hidden="1"/>
    <row r="12258" ht="12.75" hidden="1"/>
    <row r="12259" ht="12.75" hidden="1"/>
    <row r="12260" ht="12.75" hidden="1"/>
    <row r="12261" ht="12.75" hidden="1"/>
    <row r="12262" ht="12.75" hidden="1"/>
    <row r="12263" ht="12.75" hidden="1"/>
    <row r="12264" ht="12.75" hidden="1"/>
    <row r="12265" ht="12.75" hidden="1"/>
    <row r="12266" ht="12.75" hidden="1"/>
    <row r="12267" ht="12.75" hidden="1"/>
    <row r="12268" ht="12.75" hidden="1"/>
    <row r="12269" ht="12.75" hidden="1"/>
    <row r="12270" ht="12.75" hidden="1"/>
    <row r="12271" ht="12.75" hidden="1"/>
    <row r="12272" ht="12.75" hidden="1"/>
    <row r="12273" ht="12.75" hidden="1"/>
    <row r="12274" ht="12.75" hidden="1"/>
    <row r="12275" ht="12.75" hidden="1"/>
    <row r="12276" ht="12.75" hidden="1"/>
    <row r="12277" ht="12.75" hidden="1"/>
    <row r="12278" ht="12.75" hidden="1"/>
    <row r="12279" ht="12.75" hidden="1"/>
    <row r="12280" ht="12.75" hidden="1"/>
    <row r="12281" ht="12.75" hidden="1"/>
    <row r="12282" ht="12.75" hidden="1"/>
    <row r="12283" ht="12.75" hidden="1"/>
    <row r="12284" ht="12.75" hidden="1"/>
    <row r="12285" ht="12.75" hidden="1"/>
    <row r="12286" ht="12.75" hidden="1"/>
    <row r="12287" ht="12.75" hidden="1"/>
    <row r="12288" ht="12.75" hidden="1"/>
    <row r="12289" ht="12.75" hidden="1"/>
    <row r="12290" ht="12.75" hidden="1"/>
    <row r="12291" ht="12.75" hidden="1"/>
    <row r="12292" ht="12.75" hidden="1"/>
    <row r="12293" ht="12.75" hidden="1"/>
    <row r="12294" ht="12.75" hidden="1"/>
    <row r="12295" ht="12.75" hidden="1"/>
    <row r="12296" ht="12.75" hidden="1"/>
    <row r="12297" ht="12.75" hidden="1"/>
    <row r="12298" ht="12.75" hidden="1"/>
    <row r="12299" ht="12.75" hidden="1"/>
    <row r="12300" ht="12.75" hidden="1"/>
    <row r="12301" ht="12.75" hidden="1"/>
    <row r="12302" ht="12.75" hidden="1"/>
    <row r="12303" ht="12.75" hidden="1"/>
    <row r="12304" ht="12.75" hidden="1"/>
    <row r="12305" ht="12.75" hidden="1"/>
    <row r="12306" ht="12.75" hidden="1"/>
    <row r="12307" ht="12.75" hidden="1"/>
    <row r="12308" ht="12.75" hidden="1"/>
    <row r="12309" ht="12.75" hidden="1"/>
    <row r="12310" ht="12.75" hidden="1"/>
    <row r="12311" ht="12.75" hidden="1"/>
    <row r="12312" ht="12.75" hidden="1"/>
    <row r="12313" ht="12.75" hidden="1"/>
    <row r="12314" ht="12.75" hidden="1"/>
    <row r="12315" ht="12.75" hidden="1"/>
    <row r="12316" ht="12.75" hidden="1"/>
    <row r="12317" ht="12.75" hidden="1"/>
    <row r="12318" ht="12.75" hidden="1"/>
    <row r="12319" ht="12.75" hidden="1"/>
    <row r="12320" ht="12.75" hidden="1"/>
    <row r="12321" ht="12.75" hidden="1"/>
    <row r="12322" ht="12.75" hidden="1"/>
    <row r="12323" ht="12.75" hidden="1"/>
    <row r="12324" ht="12.75" hidden="1"/>
    <row r="12325" ht="12.75" hidden="1"/>
    <row r="12326" ht="12.75" hidden="1"/>
    <row r="12327" ht="12.75" hidden="1"/>
    <row r="12328" ht="12.75" hidden="1"/>
    <row r="12329" ht="12.75" hidden="1"/>
    <row r="12330" ht="12.75" hidden="1"/>
    <row r="12331" ht="12.75" hidden="1"/>
    <row r="12332" ht="12.75" hidden="1"/>
    <row r="12333" ht="12.75" hidden="1"/>
    <row r="12334" ht="12.75" hidden="1"/>
    <row r="12335" ht="12.75" hidden="1"/>
    <row r="12336" ht="12.75" hidden="1"/>
    <row r="12337" ht="12.75" hidden="1"/>
    <row r="12338" ht="12.75" hidden="1"/>
    <row r="12339" ht="12.75" hidden="1"/>
    <row r="12340" ht="12.75" hidden="1"/>
    <row r="12341" ht="12.75" hidden="1"/>
    <row r="12342" ht="12.75" hidden="1"/>
    <row r="12343" ht="12.75" hidden="1"/>
    <row r="12344" ht="12.75" hidden="1"/>
    <row r="12345" ht="12.75" hidden="1"/>
    <row r="12346" ht="12.75" hidden="1"/>
    <row r="12347" ht="12.75" hidden="1"/>
    <row r="12348" ht="12.75" hidden="1"/>
    <row r="12349" ht="12.75" hidden="1"/>
    <row r="12350" ht="12.75" hidden="1"/>
    <row r="12351" ht="12.75" hidden="1"/>
    <row r="12352" ht="12.75" hidden="1"/>
    <row r="12353" ht="12.75" hidden="1"/>
    <row r="12354" ht="12.75" hidden="1"/>
    <row r="12355" ht="12.75" hidden="1"/>
    <row r="12356" ht="12.75" hidden="1"/>
    <row r="12357" ht="12.75" hidden="1"/>
    <row r="12358" ht="12.75" hidden="1"/>
    <row r="12359" ht="12.75" hidden="1"/>
    <row r="12360" ht="12.75" hidden="1"/>
    <row r="12361" ht="12.75" hidden="1"/>
    <row r="12362" ht="12.75" hidden="1"/>
    <row r="12363" ht="12.75" hidden="1"/>
    <row r="12364" ht="12.75" hidden="1"/>
    <row r="12365" ht="12.75" hidden="1"/>
    <row r="12366" ht="12.75" hidden="1"/>
    <row r="12367" ht="12.75" hidden="1"/>
    <row r="12368" ht="12.75" hidden="1"/>
    <row r="12369" ht="12.75" hidden="1"/>
    <row r="12370" ht="12.75" hidden="1"/>
    <row r="12371" ht="12.75" hidden="1"/>
    <row r="12372" ht="12.75" hidden="1"/>
    <row r="12373" ht="12.75" hidden="1"/>
    <row r="12374" ht="12.75" hidden="1"/>
    <row r="12375" ht="12.75" hidden="1"/>
    <row r="12376" ht="12.75" hidden="1"/>
    <row r="12377" ht="12.75" hidden="1"/>
    <row r="12378" ht="12.75" hidden="1"/>
    <row r="12379" ht="12.75" hidden="1"/>
    <row r="12380" ht="12.75" hidden="1"/>
    <row r="12381" ht="12.75" hidden="1"/>
    <row r="12382" ht="12.75" hidden="1"/>
    <row r="12383" ht="12.75" hidden="1"/>
    <row r="12384" ht="12.75" hidden="1"/>
    <row r="12385" ht="12.75" hidden="1"/>
    <row r="12386" ht="12.75" hidden="1"/>
    <row r="12387" ht="12.75" hidden="1"/>
    <row r="12388" ht="12.75" hidden="1"/>
    <row r="12389" ht="12.75" hidden="1"/>
    <row r="12390" ht="12.75" hidden="1"/>
    <row r="12391" ht="12.75" hidden="1"/>
    <row r="12392" ht="12.75" hidden="1"/>
    <row r="12393" ht="12.75" hidden="1"/>
    <row r="12394" ht="12.75" hidden="1"/>
    <row r="12395" ht="12.75" hidden="1"/>
    <row r="12396" ht="12.75" hidden="1"/>
    <row r="12397" ht="12.75" hidden="1"/>
    <row r="12398" ht="12.75" hidden="1"/>
    <row r="12399" ht="12.75" hidden="1"/>
    <row r="12400" ht="12.75" hidden="1"/>
    <row r="12401" ht="12.75" hidden="1"/>
    <row r="12402" ht="12.75" hidden="1"/>
    <row r="12403" ht="12.75" hidden="1"/>
    <row r="12404" ht="12.75" hidden="1"/>
    <row r="12405" ht="12.75" hidden="1"/>
    <row r="12406" ht="12.75" hidden="1"/>
    <row r="12407" ht="12.75" hidden="1"/>
    <row r="12408" ht="12.75" hidden="1"/>
    <row r="12409" ht="12.75" hidden="1"/>
    <row r="12410" ht="12.75" hidden="1"/>
    <row r="12411" ht="12.75" hidden="1"/>
    <row r="12412" ht="12.75" hidden="1"/>
    <row r="12413" ht="12.75" hidden="1"/>
    <row r="12414" ht="12.75" hidden="1"/>
    <row r="12415" ht="12.75" hidden="1"/>
    <row r="12416" ht="12.75" hidden="1"/>
    <row r="12417" ht="12.75" hidden="1"/>
    <row r="12418" ht="12.75" hidden="1"/>
    <row r="12419" ht="12.75" hidden="1"/>
    <row r="12420" ht="12.75" hidden="1"/>
    <row r="12421" ht="12.75" hidden="1"/>
    <row r="12422" ht="12.75" hidden="1"/>
    <row r="12423" ht="12.75" hidden="1"/>
    <row r="12424" ht="12.75" hidden="1"/>
    <row r="12425" ht="12.75" hidden="1"/>
    <row r="12426" ht="12.75" hidden="1"/>
    <row r="12427" ht="12.75" hidden="1"/>
    <row r="12428" ht="12.75" hidden="1"/>
    <row r="12429" ht="12.75" hidden="1"/>
    <row r="12430" ht="12.75" hidden="1"/>
    <row r="12431" ht="12.75" hidden="1"/>
    <row r="12432" ht="12.75" hidden="1"/>
    <row r="12433" ht="12.75" hidden="1"/>
    <row r="12434" ht="12.75" hidden="1"/>
    <row r="12435" ht="12.75" hidden="1"/>
    <row r="12436" ht="12.75" hidden="1"/>
    <row r="12437" ht="12.75" hidden="1"/>
    <row r="12438" ht="12.75" hidden="1"/>
    <row r="12439" ht="12.75" hidden="1"/>
    <row r="12440" ht="12.75" hidden="1"/>
    <row r="12441" ht="12.75" hidden="1"/>
    <row r="12442" ht="12.75" hidden="1"/>
    <row r="12443" ht="12.75" hidden="1"/>
    <row r="12444" ht="12.75" hidden="1"/>
    <row r="12445" ht="12.75" hidden="1"/>
    <row r="12446" ht="12.75" hidden="1"/>
    <row r="12447" ht="12.75" hidden="1"/>
    <row r="12448" ht="12.75" hidden="1"/>
    <row r="12449" ht="12.75" hidden="1"/>
    <row r="12450" ht="12.75" hidden="1"/>
    <row r="12451" ht="12.75" hidden="1"/>
    <row r="12452" ht="12.75" hidden="1"/>
    <row r="12453" ht="12.75" hidden="1"/>
    <row r="12454" ht="12.75" hidden="1"/>
    <row r="12455" ht="12.75" hidden="1"/>
    <row r="12456" ht="12.75" hidden="1"/>
    <row r="12457" ht="12.75" hidden="1"/>
    <row r="12458" ht="12.75" hidden="1"/>
    <row r="12459" ht="12.75" hidden="1"/>
    <row r="12460" ht="12.75" hidden="1"/>
    <row r="12461" ht="12.75" hidden="1"/>
    <row r="12462" ht="12.75" hidden="1"/>
    <row r="12463" ht="12.75" hidden="1"/>
    <row r="12464" ht="12.75" hidden="1"/>
    <row r="12465" ht="12.75" hidden="1"/>
    <row r="12466" ht="12.75" hidden="1"/>
    <row r="12467" ht="12.75" hidden="1"/>
    <row r="12468" ht="12.75" hidden="1"/>
    <row r="12469" ht="12.75" hidden="1"/>
    <row r="12470" ht="12.75" hidden="1"/>
    <row r="12471" ht="12.75" hidden="1"/>
    <row r="12472" ht="12.75" hidden="1"/>
    <row r="12473" ht="12.75" hidden="1"/>
    <row r="12474" ht="12.75" hidden="1"/>
    <row r="12475" ht="12.75" hidden="1"/>
    <row r="12476" ht="12.75" hidden="1"/>
    <row r="12477" ht="12.75" hidden="1"/>
    <row r="12478" ht="12.75" hidden="1"/>
    <row r="12479" ht="12.75" hidden="1"/>
    <row r="12480" ht="12.75" hidden="1"/>
    <row r="12481" ht="12.75" hidden="1"/>
    <row r="12482" ht="12.75" hidden="1"/>
    <row r="12483" ht="12.75" hidden="1"/>
    <row r="12484" ht="12.75" hidden="1"/>
    <row r="12485" ht="12.75" hidden="1"/>
    <row r="12486" ht="12.75" hidden="1"/>
    <row r="12487" ht="12.75" hidden="1"/>
    <row r="12488" ht="12.75" hidden="1"/>
    <row r="12489" ht="12.75" hidden="1"/>
    <row r="12490" ht="12.75" hidden="1"/>
    <row r="12491" ht="12.75" hidden="1"/>
    <row r="12492" ht="12.75" hidden="1"/>
    <row r="12493" ht="12.75" hidden="1"/>
    <row r="12494" ht="12.75" hidden="1"/>
    <row r="12495" ht="12.75" hidden="1"/>
    <row r="12496" ht="12.75" hidden="1"/>
    <row r="12497" ht="12.75" hidden="1"/>
    <row r="12498" ht="12.75" hidden="1"/>
    <row r="12499" ht="12.75" hidden="1"/>
    <row r="12500" ht="12.75" hidden="1"/>
    <row r="12501" ht="12.75" hidden="1"/>
    <row r="12502" ht="12.75" hidden="1"/>
    <row r="12503" ht="12.75" hidden="1"/>
    <row r="12504" ht="12.75" hidden="1"/>
    <row r="12505" ht="12.75" hidden="1"/>
    <row r="12506" ht="12.75" hidden="1"/>
    <row r="12507" ht="12.75" hidden="1"/>
    <row r="12508" ht="12.75" hidden="1"/>
    <row r="12509" ht="12.75" hidden="1"/>
    <row r="12510" ht="12.75" hidden="1"/>
    <row r="12511" ht="12.75" hidden="1"/>
    <row r="12512" ht="12.75" hidden="1"/>
    <row r="12513" ht="12.75" hidden="1"/>
    <row r="12514" ht="12.75" hidden="1"/>
    <row r="12515" ht="12.75" hidden="1"/>
    <row r="12516" ht="12.75" hidden="1"/>
    <row r="12517" ht="12.75" hidden="1"/>
    <row r="12518" ht="12.75" hidden="1"/>
    <row r="12519" ht="12.75" hidden="1"/>
    <row r="12520" ht="12.75" hidden="1"/>
    <row r="12521" ht="12.75" hidden="1"/>
    <row r="12522" ht="12.75" hidden="1"/>
    <row r="12523" ht="12.75" hidden="1"/>
    <row r="12524" ht="12.75" hidden="1"/>
    <row r="12525" ht="12.75" hidden="1"/>
    <row r="12526" ht="12.75" hidden="1"/>
    <row r="12527" ht="12.75" hidden="1"/>
    <row r="12528" ht="12.75" hidden="1"/>
    <row r="12529" ht="12.75" hidden="1"/>
    <row r="12530" ht="12.75" hidden="1"/>
    <row r="12531" ht="12.75" hidden="1"/>
    <row r="12532" ht="12.75" hidden="1"/>
    <row r="12533" ht="12.75" hidden="1"/>
    <row r="12534" ht="12.75" hidden="1"/>
    <row r="12535" ht="12.75" hidden="1"/>
    <row r="12536" ht="12.75" hidden="1"/>
    <row r="12537" ht="12.75" hidden="1"/>
    <row r="12538" ht="12.75" hidden="1"/>
    <row r="12539" ht="12.75" hidden="1"/>
    <row r="12540" ht="12.75" hidden="1"/>
    <row r="12541" ht="12.75" hidden="1"/>
    <row r="12542" ht="12.75" hidden="1"/>
    <row r="12543" ht="12.75" hidden="1"/>
    <row r="12544" ht="12.75" hidden="1"/>
    <row r="12545" ht="12.75" hidden="1"/>
    <row r="12546" ht="12.75" hidden="1"/>
    <row r="12547" ht="12.75" hidden="1"/>
    <row r="12548" ht="12.75" hidden="1"/>
    <row r="12549" ht="12.75" hidden="1"/>
    <row r="12550" ht="12.75" hidden="1"/>
    <row r="12551" ht="12.75" hidden="1"/>
    <row r="12552" ht="12.75" hidden="1"/>
    <row r="12553" ht="12.75" hidden="1"/>
    <row r="12554" ht="12.75" hidden="1"/>
    <row r="12555" ht="12.75" hidden="1"/>
    <row r="12556" ht="12.75" hidden="1"/>
    <row r="12557" ht="12.75" hidden="1"/>
    <row r="12558" ht="12.75" hidden="1"/>
    <row r="12559" ht="12.75" hidden="1"/>
    <row r="12560" ht="12.75" hidden="1"/>
    <row r="12561" ht="12.75" hidden="1"/>
    <row r="12562" ht="12.75" hidden="1"/>
    <row r="12563" ht="12.75" hidden="1"/>
    <row r="12564" ht="12.75" hidden="1"/>
    <row r="12565" ht="12.75" hidden="1"/>
    <row r="12566" ht="12.75" hidden="1"/>
    <row r="12567" ht="12.75" hidden="1"/>
    <row r="12568" ht="12.75" hidden="1"/>
    <row r="12569" ht="12.75" hidden="1"/>
    <row r="12570" ht="12.75" hidden="1"/>
    <row r="12571" ht="12.75" hidden="1"/>
    <row r="12572" ht="12.75" hidden="1"/>
    <row r="12573" ht="12.75" hidden="1"/>
    <row r="12574" ht="12.75" hidden="1"/>
    <row r="12575" ht="12.75" hidden="1"/>
    <row r="12576" ht="12.75" hidden="1"/>
    <row r="12577" ht="12.75" hidden="1"/>
    <row r="12578" ht="12.75" hidden="1"/>
    <row r="12579" ht="12.75" hidden="1"/>
    <row r="12580" ht="12.75" hidden="1"/>
    <row r="12581" ht="12.75" hidden="1"/>
    <row r="12582" ht="12.75" hidden="1"/>
    <row r="12583" ht="12.75" hidden="1"/>
    <row r="12584" ht="12.75" hidden="1"/>
    <row r="12585" ht="12.75" hidden="1"/>
    <row r="12586" ht="12.75" hidden="1"/>
    <row r="12587" ht="12.75" hidden="1"/>
    <row r="12588" ht="12.75" hidden="1"/>
    <row r="12589" ht="12.75" hidden="1"/>
    <row r="12590" ht="12.75" hidden="1"/>
    <row r="12591" ht="12.75" hidden="1"/>
    <row r="12592" ht="12.75" hidden="1"/>
    <row r="12593" ht="12.75" hidden="1"/>
    <row r="12594" ht="12.75" hidden="1"/>
    <row r="12595" ht="12.75" hidden="1"/>
    <row r="12596" ht="12.75" hidden="1"/>
    <row r="12597" ht="12.75" hidden="1"/>
    <row r="12598" ht="12.75" hidden="1"/>
    <row r="12599" ht="12.75" hidden="1"/>
    <row r="12600" ht="12.75" hidden="1"/>
    <row r="12601" ht="12.75" hidden="1"/>
    <row r="12602" ht="12.75" hidden="1"/>
    <row r="12603" ht="12.75" hidden="1"/>
    <row r="12604" ht="12.75" hidden="1"/>
    <row r="12605" ht="12.75" hidden="1"/>
    <row r="12606" ht="12.75" hidden="1"/>
    <row r="12607" ht="12.75" hidden="1"/>
    <row r="12608" ht="12.75" hidden="1"/>
    <row r="12609" ht="12.75" hidden="1"/>
    <row r="12610" ht="12.75" hidden="1"/>
    <row r="12611" ht="12.75" hidden="1"/>
    <row r="12612" ht="12.75" hidden="1"/>
    <row r="12613" ht="12.75" hidden="1"/>
    <row r="12614" ht="12.75" hidden="1"/>
    <row r="12615" ht="12.75" hidden="1"/>
    <row r="12616" ht="12.75" hidden="1"/>
    <row r="12617" ht="12.75" hidden="1"/>
    <row r="12618" ht="12.75" hidden="1"/>
    <row r="12619" ht="12.75" hidden="1"/>
    <row r="12620" ht="12.75" hidden="1"/>
    <row r="12621" ht="12.75" hidden="1"/>
    <row r="12622" ht="12.75" hidden="1"/>
    <row r="12623" ht="12.75" hidden="1"/>
    <row r="12624" ht="12.75" hidden="1"/>
    <row r="12625" ht="12.75" hidden="1"/>
    <row r="12626" ht="12.75" hidden="1"/>
    <row r="12627" ht="12.75" hidden="1"/>
    <row r="12628" ht="12.75" hidden="1"/>
    <row r="12629" ht="12.75" hidden="1"/>
    <row r="12630" ht="12.75" hidden="1"/>
    <row r="12631" ht="12.75" hidden="1"/>
    <row r="12632" ht="12.75" hidden="1"/>
    <row r="12633" ht="12.75" hidden="1"/>
    <row r="12634" ht="12.75" hidden="1"/>
    <row r="12635" ht="12.75" hidden="1"/>
    <row r="12636" ht="12.75" hidden="1"/>
    <row r="12637" ht="12.75" hidden="1"/>
    <row r="12638" ht="12.75" hidden="1"/>
    <row r="12639" ht="12.75" hidden="1"/>
    <row r="12640" ht="12.75" hidden="1"/>
    <row r="12641" ht="12.75" hidden="1"/>
    <row r="12642" ht="12.75" hidden="1"/>
    <row r="12643" ht="12.75" hidden="1"/>
    <row r="12644" ht="12.75" hidden="1"/>
    <row r="12645" ht="12.75" hidden="1"/>
    <row r="12646" ht="12.75" hidden="1"/>
    <row r="12647" ht="12.75" hidden="1"/>
    <row r="12648" ht="12.75" hidden="1"/>
    <row r="12649" ht="12.75" hidden="1"/>
    <row r="12650" ht="12.75" hidden="1"/>
    <row r="12651" ht="12.75" hidden="1"/>
    <row r="12652" ht="12.75" hidden="1"/>
    <row r="12653" ht="12.75" hidden="1"/>
    <row r="12654" ht="12.75" hidden="1"/>
    <row r="12655" ht="12.75" hidden="1"/>
    <row r="12656" ht="12.75" hidden="1"/>
    <row r="12657" ht="12.75" hidden="1"/>
    <row r="12658" ht="12.75" hidden="1"/>
    <row r="12659" ht="12.75" hidden="1"/>
    <row r="12660" ht="12.75" hidden="1"/>
    <row r="12661" ht="12.75" hidden="1"/>
    <row r="12662" ht="12.75" hidden="1"/>
    <row r="12663" ht="12.75" hidden="1"/>
    <row r="12664" ht="12.75" hidden="1"/>
    <row r="12665" ht="12.75" hidden="1"/>
    <row r="12666" ht="12.75" hidden="1"/>
    <row r="12667" ht="12.75" hidden="1"/>
    <row r="12668" ht="12.75" hidden="1"/>
    <row r="12669" ht="12.75" hidden="1"/>
    <row r="12670" ht="12.75" hidden="1"/>
    <row r="12671" ht="12.75" hidden="1"/>
    <row r="12672" ht="12.75" hidden="1"/>
    <row r="12673" ht="12.75" hidden="1"/>
    <row r="12674" ht="12.75" hidden="1"/>
    <row r="12675" ht="12.75" hidden="1"/>
    <row r="12676" ht="12.75" hidden="1"/>
    <row r="12677" ht="12.75" hidden="1"/>
    <row r="12678" ht="12.75" hidden="1"/>
    <row r="12679" ht="12.75" hidden="1"/>
    <row r="12680" ht="12.75" hidden="1"/>
    <row r="12681" ht="12.75" hidden="1"/>
    <row r="12682" ht="12.75" hidden="1"/>
    <row r="12683" ht="12.75" hidden="1"/>
    <row r="12684" ht="12.75" hidden="1"/>
    <row r="12685" ht="12.75" hidden="1"/>
    <row r="12686" ht="12.75" hidden="1"/>
    <row r="12687" ht="12.75" hidden="1"/>
    <row r="12688" ht="12.75" hidden="1"/>
    <row r="12689" ht="12.75" hidden="1"/>
    <row r="12690" ht="12.75" hidden="1"/>
    <row r="12691" ht="12.75" hidden="1"/>
    <row r="12692" ht="12.75" hidden="1"/>
    <row r="12693" ht="12.75" hidden="1"/>
    <row r="12694" ht="12.75" hidden="1"/>
    <row r="12695" ht="12.75" hidden="1"/>
    <row r="12696" ht="12.75" hidden="1"/>
    <row r="12697" ht="12.75" hidden="1"/>
    <row r="12698" ht="12.75" hidden="1"/>
    <row r="12699" ht="12.75" hidden="1"/>
    <row r="12700" ht="12.75" hidden="1"/>
    <row r="12701" ht="12.75" hidden="1"/>
    <row r="12702" ht="12.75" hidden="1"/>
    <row r="12703" ht="12.75" hidden="1"/>
    <row r="12704" ht="12.75" hidden="1"/>
    <row r="12705" ht="12.75" hidden="1"/>
    <row r="12706" ht="12.75" hidden="1"/>
    <row r="12707" ht="12.75" hidden="1"/>
    <row r="12708" ht="12.75" hidden="1"/>
    <row r="12709" ht="12.75" hidden="1"/>
    <row r="12710" ht="12.75" hidden="1"/>
    <row r="12711" ht="12.75" hidden="1"/>
    <row r="12712" ht="12.75" hidden="1"/>
    <row r="12713" ht="12.75" hidden="1"/>
    <row r="12714" ht="12.75" hidden="1"/>
    <row r="12715" ht="12.75" hidden="1"/>
    <row r="12716" ht="12.75" hidden="1"/>
    <row r="12717" ht="12.75" hidden="1"/>
    <row r="12718" ht="12.75" hidden="1"/>
    <row r="12719" ht="12.75" hidden="1"/>
    <row r="12720" ht="12.75" hidden="1"/>
    <row r="12721" ht="12.75" hidden="1"/>
    <row r="12722" ht="12.75" hidden="1"/>
    <row r="12723" ht="12.75" hidden="1"/>
    <row r="12724" ht="12.75" hidden="1"/>
    <row r="12725" ht="12.75" hidden="1"/>
    <row r="12726" ht="12.75" hidden="1"/>
    <row r="12727" ht="12.75" hidden="1"/>
    <row r="12728" ht="12.75" hidden="1"/>
    <row r="12729" ht="12.75" hidden="1"/>
    <row r="12730" ht="12.75" hidden="1"/>
    <row r="12731" ht="12.75" hidden="1"/>
    <row r="12732" ht="12.75" hidden="1"/>
    <row r="12733" ht="12.75" hidden="1"/>
    <row r="12734" ht="12.75" hidden="1"/>
    <row r="12735" ht="12.75" hidden="1"/>
    <row r="12736" ht="12.75" hidden="1"/>
    <row r="12737" ht="12.75" hidden="1"/>
    <row r="12738" ht="12.75" hidden="1"/>
    <row r="12739" ht="12.75" hidden="1"/>
    <row r="12740" ht="12.75" hidden="1"/>
    <row r="12741" ht="12.75" hidden="1"/>
    <row r="12742" ht="12.75" hidden="1"/>
    <row r="12743" ht="12.75" hidden="1"/>
    <row r="12744" ht="12.75" hidden="1"/>
    <row r="12745" ht="12.75" hidden="1"/>
    <row r="12746" ht="12.75" hidden="1"/>
    <row r="12747" ht="12.75" hidden="1"/>
    <row r="12748" ht="12.75" hidden="1"/>
    <row r="12749" ht="12.75" hidden="1"/>
    <row r="12750" ht="12.75" hidden="1"/>
    <row r="12751" ht="12.75" hidden="1"/>
    <row r="12752" ht="12.75" hidden="1"/>
    <row r="12753" ht="12.75" hidden="1"/>
    <row r="12754" ht="12.75" hidden="1"/>
    <row r="12755" ht="12.75" hidden="1"/>
    <row r="12756" ht="12.75" hidden="1"/>
    <row r="12757" ht="12.75" hidden="1"/>
    <row r="12758" ht="12.75" hidden="1"/>
    <row r="12759" ht="12.75" hidden="1"/>
    <row r="12760" ht="12.75" hidden="1"/>
    <row r="12761" ht="12.75" hidden="1"/>
    <row r="12762" ht="12.75" hidden="1"/>
    <row r="12763" ht="12.75" hidden="1"/>
    <row r="12764" ht="12.75" hidden="1"/>
    <row r="12765" ht="12.75" hidden="1"/>
    <row r="12766" ht="12.75" hidden="1"/>
    <row r="12767" ht="12.75" hidden="1"/>
    <row r="12768" ht="12.75" hidden="1"/>
    <row r="12769" ht="12.75" hidden="1"/>
    <row r="12770" ht="12.75" hidden="1"/>
    <row r="12771" ht="12.75" hidden="1"/>
    <row r="12772" ht="12.75" hidden="1"/>
    <row r="12773" ht="12.75" hidden="1"/>
    <row r="12774" ht="12.75" hidden="1"/>
    <row r="12775" ht="12.75" hidden="1"/>
    <row r="12776" ht="12.75" hidden="1"/>
    <row r="12777" ht="12.75" hidden="1"/>
    <row r="12778" ht="12.75" hidden="1"/>
    <row r="12779" ht="12.75" hidden="1"/>
    <row r="12780" ht="12.75" hidden="1"/>
    <row r="12781" ht="12.75" hidden="1"/>
    <row r="12782" ht="12.75" hidden="1"/>
    <row r="12783" ht="12.75" hidden="1"/>
    <row r="12784" ht="12.75" hidden="1"/>
    <row r="12785" ht="12.75" hidden="1"/>
    <row r="12786" ht="12.75" hidden="1"/>
    <row r="12787" ht="12.75" hidden="1"/>
    <row r="12788" ht="12.75" hidden="1"/>
    <row r="12789" ht="12.75" hidden="1"/>
    <row r="12790" ht="12.75" hidden="1"/>
    <row r="12791" ht="12.75" hidden="1"/>
    <row r="12792" ht="12.75" hidden="1"/>
    <row r="12793" ht="12.75" hidden="1"/>
    <row r="12794" ht="12.75" hidden="1"/>
    <row r="12795" ht="12.75" hidden="1"/>
    <row r="12796" ht="12.75" hidden="1"/>
    <row r="12797" ht="12.75" hidden="1"/>
    <row r="12798" ht="12.75" hidden="1"/>
    <row r="12799" ht="12.75" hidden="1"/>
    <row r="12800" ht="12.75" hidden="1"/>
    <row r="12801" ht="12.75" hidden="1"/>
    <row r="12802" ht="12.75" hidden="1"/>
    <row r="12803" ht="12.75" hidden="1"/>
    <row r="12804" ht="12.75" hidden="1"/>
    <row r="12805" ht="12.75" hidden="1"/>
    <row r="12806" ht="12.75" hidden="1"/>
    <row r="12807" ht="12.75" hidden="1"/>
    <row r="12808" ht="12.75" hidden="1"/>
    <row r="12809" ht="12.75" hidden="1"/>
    <row r="12810" ht="12.75" hidden="1"/>
    <row r="12811" ht="12.75" hidden="1"/>
    <row r="12812" ht="12.75" hidden="1"/>
    <row r="12813" ht="12.75" hidden="1"/>
    <row r="12814" ht="12.75" hidden="1"/>
    <row r="12815" ht="12.75" hidden="1"/>
    <row r="12816" ht="12.75" hidden="1"/>
    <row r="12817" ht="12.75" hidden="1"/>
    <row r="12818" ht="12.75" hidden="1"/>
    <row r="12819" ht="12.75" hidden="1"/>
    <row r="12820" ht="12.75" hidden="1"/>
    <row r="12821" ht="12.75" hidden="1"/>
    <row r="12822" ht="12.75" hidden="1"/>
    <row r="12823" ht="12.75" hidden="1"/>
    <row r="12824" ht="12.75" hidden="1"/>
    <row r="12825" ht="12.75" hidden="1"/>
    <row r="12826" ht="12.75" hidden="1"/>
    <row r="12827" ht="12.75" hidden="1"/>
    <row r="12828" ht="12.75" hidden="1"/>
    <row r="12829" ht="12.75" hidden="1"/>
    <row r="12830" ht="12.75" hidden="1"/>
    <row r="12831" ht="12.75" hidden="1"/>
    <row r="12832" ht="12.75" hidden="1"/>
    <row r="12833" ht="12.75" hidden="1"/>
    <row r="12834" ht="12.75" hidden="1"/>
    <row r="12835" ht="12.75" hidden="1"/>
    <row r="12836" ht="12.75" hidden="1"/>
    <row r="12837" ht="12.75" hidden="1"/>
    <row r="12838" ht="12.75" hidden="1"/>
    <row r="12839" ht="12.75" hidden="1"/>
    <row r="12840" ht="12.75" hidden="1"/>
    <row r="12841" ht="12.75" hidden="1"/>
    <row r="12842" ht="12.75" hidden="1"/>
    <row r="12843" ht="12.75" hidden="1"/>
    <row r="12844" ht="12.75" hidden="1"/>
    <row r="12845" ht="12.75" hidden="1"/>
    <row r="12846" ht="12.75" hidden="1"/>
    <row r="12847" ht="12.75" hidden="1"/>
    <row r="12848" ht="12.75" hidden="1"/>
    <row r="12849" ht="12.75" hidden="1"/>
    <row r="12850" ht="12.75" hidden="1"/>
    <row r="12851" ht="12.75" hidden="1"/>
    <row r="12852" ht="12.75" hidden="1"/>
    <row r="12853" ht="12.75" hidden="1"/>
    <row r="12854" ht="12.75" hidden="1"/>
    <row r="12855" ht="12.75" hidden="1"/>
    <row r="12856" ht="12.75" hidden="1"/>
    <row r="12857" ht="12.75" hidden="1"/>
    <row r="12858" ht="12.75" hidden="1"/>
    <row r="12859" ht="12.75" hidden="1"/>
    <row r="12860" ht="12.75" hidden="1"/>
    <row r="12861" ht="12.75" hidden="1"/>
    <row r="12862" ht="12.75" hidden="1"/>
    <row r="12863" ht="12.75" hidden="1"/>
    <row r="12864" ht="12.75" hidden="1"/>
    <row r="12865" ht="12.75" hidden="1"/>
    <row r="12866" ht="12.75" hidden="1"/>
    <row r="12867" ht="12.75" hidden="1"/>
    <row r="12868" ht="12.75" hidden="1"/>
    <row r="12869" ht="12.75" hidden="1"/>
    <row r="12870" ht="12.75" hidden="1"/>
    <row r="12871" ht="12.75" hidden="1"/>
    <row r="12872" ht="12.75" hidden="1"/>
    <row r="12873" ht="12.75" hidden="1"/>
    <row r="12874" ht="12.75" hidden="1"/>
    <row r="12875" ht="12.75" hidden="1"/>
    <row r="12876" ht="12.75" hidden="1"/>
    <row r="12877" ht="12.75" hidden="1"/>
    <row r="12878" ht="12.75" hidden="1"/>
    <row r="12879" ht="12.75" hidden="1"/>
    <row r="12880" ht="12.75" hidden="1"/>
    <row r="12881" ht="12.75" hidden="1"/>
    <row r="12882" ht="12.75" hidden="1"/>
    <row r="12883" ht="12.75" hidden="1"/>
    <row r="12884" ht="12.75" hidden="1"/>
    <row r="12885" ht="12.75" hidden="1"/>
    <row r="12886" ht="12.75" hidden="1"/>
    <row r="12887" ht="12.75" hidden="1"/>
    <row r="12888" ht="12.75" hidden="1"/>
    <row r="12889" ht="12.75" hidden="1"/>
    <row r="12890" ht="12.75" hidden="1"/>
    <row r="12891" ht="12.75" hidden="1"/>
    <row r="12892" ht="12.75" hidden="1"/>
    <row r="12893" ht="12.75" hidden="1"/>
    <row r="12894" ht="12.75" hidden="1"/>
    <row r="12895" ht="12.75" hidden="1"/>
    <row r="12896" ht="12.75" hidden="1"/>
    <row r="12897" ht="12.75" hidden="1"/>
    <row r="12898" ht="12.75" hidden="1"/>
    <row r="12899" ht="12.75" hidden="1"/>
    <row r="12900" ht="12.75" hidden="1"/>
    <row r="12901" ht="12.75" hidden="1"/>
    <row r="12902" ht="12.75" hidden="1"/>
    <row r="12903" ht="12.75" hidden="1"/>
    <row r="12904" ht="12.75" hidden="1"/>
    <row r="12905" ht="12.75" hidden="1"/>
    <row r="12906" ht="12.75" hidden="1"/>
    <row r="12907" ht="12.75" hidden="1"/>
    <row r="12908" ht="12.75" hidden="1"/>
    <row r="12909" ht="12.75" hidden="1"/>
    <row r="12910" ht="12.75" hidden="1"/>
    <row r="12911" ht="12.75" hidden="1"/>
    <row r="12912" ht="12.75" hidden="1"/>
    <row r="12913" ht="12.75" hidden="1"/>
    <row r="12914" ht="12.75" hidden="1"/>
    <row r="12915" ht="12.75" hidden="1"/>
    <row r="12916" ht="12.75" hidden="1"/>
    <row r="12917" ht="12.75" hidden="1"/>
    <row r="12918" ht="12.75" hidden="1"/>
    <row r="12919" ht="12.75" hidden="1"/>
    <row r="12920" ht="12.75" hidden="1"/>
    <row r="12921" ht="12.75" hidden="1"/>
    <row r="12922" ht="12.75" hidden="1"/>
    <row r="12923" ht="12.75" hidden="1"/>
    <row r="12924" ht="12.75" hidden="1"/>
    <row r="12925" ht="12.75" hidden="1"/>
    <row r="12926" ht="12.75" hidden="1"/>
    <row r="12927" ht="12.75" hidden="1"/>
    <row r="12928" ht="12.75" hidden="1"/>
    <row r="12929" ht="12.75" hidden="1"/>
    <row r="12930" ht="12.75" hidden="1"/>
    <row r="12931" ht="12.75" hidden="1"/>
    <row r="12932" ht="12.75" hidden="1"/>
    <row r="12933" ht="12.75" hidden="1"/>
    <row r="12934" ht="12.75" hidden="1"/>
    <row r="12935" ht="12.75" hidden="1"/>
    <row r="12936" ht="12.75" hidden="1"/>
    <row r="12937" ht="12.75" hidden="1"/>
    <row r="12938" ht="12.75" hidden="1"/>
    <row r="12939" ht="12.75" hidden="1"/>
    <row r="12940" ht="12.75" hidden="1"/>
    <row r="12941" ht="12.75" hidden="1"/>
    <row r="12942" ht="12.75" hidden="1"/>
    <row r="12943" ht="12.75" hidden="1"/>
    <row r="12944" ht="12.75" hidden="1"/>
    <row r="12945" ht="12.75" hidden="1"/>
    <row r="12946" ht="12.75" hidden="1"/>
    <row r="12947" ht="12.75" hidden="1"/>
    <row r="12948" ht="12.75" hidden="1"/>
    <row r="12949" ht="12.75" hidden="1"/>
    <row r="12950" ht="12.75" hidden="1"/>
    <row r="12951" ht="12.75" hidden="1"/>
    <row r="12952" ht="12.75" hidden="1"/>
    <row r="12953" ht="12.75" hidden="1"/>
    <row r="12954" ht="12.75" hidden="1"/>
    <row r="12955" ht="12.75" hidden="1"/>
    <row r="12956" ht="12.75" hidden="1"/>
    <row r="12957" ht="12.75" hidden="1"/>
    <row r="12958" ht="12.75" hidden="1"/>
    <row r="12959" ht="12.75" hidden="1"/>
    <row r="12960" ht="12.75" hidden="1"/>
    <row r="12961" ht="12.75" hidden="1"/>
    <row r="12962" ht="12.75" hidden="1"/>
    <row r="12963" ht="12.75" hidden="1"/>
    <row r="12964" ht="12.75" hidden="1"/>
    <row r="12965" ht="12.75" hidden="1"/>
    <row r="12966" ht="12.75" hidden="1"/>
    <row r="12967" ht="12.75" hidden="1"/>
    <row r="12968" ht="12.75" hidden="1"/>
    <row r="12969" ht="12.75" hidden="1"/>
    <row r="12970" ht="12.75" hidden="1"/>
    <row r="12971" ht="12.75" hidden="1"/>
    <row r="12972" ht="12.75" hidden="1"/>
    <row r="12973" ht="12.75" hidden="1"/>
    <row r="12974" ht="12.75" hidden="1"/>
    <row r="12975" ht="12.75" hidden="1"/>
    <row r="12976" ht="12.75" hidden="1"/>
    <row r="12977" ht="12.75" hidden="1"/>
    <row r="12978" ht="12.75" hidden="1"/>
    <row r="12979" ht="12.75" hidden="1"/>
    <row r="12980" ht="12.75" hidden="1"/>
    <row r="12981" ht="12.75" hidden="1"/>
    <row r="12982" ht="12.75" hidden="1"/>
    <row r="12983" ht="12.75" hidden="1"/>
    <row r="12984" ht="12.75" hidden="1"/>
    <row r="12985" ht="12.75" hidden="1"/>
    <row r="12986" ht="12.75" hidden="1"/>
    <row r="12987" ht="12.75" hidden="1"/>
    <row r="12988" ht="12.75" hidden="1"/>
    <row r="12989" ht="12.75" hidden="1"/>
    <row r="12990" ht="12.75" hidden="1"/>
    <row r="12991" ht="12.75" hidden="1"/>
    <row r="12992" ht="12.75" hidden="1"/>
    <row r="12993" ht="12.75" hidden="1"/>
    <row r="12994" ht="12.75" hidden="1"/>
    <row r="12995" ht="12.75" hidden="1"/>
    <row r="12996" ht="12.75" hidden="1"/>
    <row r="12997" ht="12.75" hidden="1"/>
    <row r="12998" ht="12.75" hidden="1"/>
    <row r="12999" ht="12.75" hidden="1"/>
    <row r="13000" ht="12.75" hidden="1"/>
    <row r="13001" ht="12.75" hidden="1"/>
    <row r="13002" ht="12.75" hidden="1"/>
    <row r="13003" ht="12.75" hidden="1"/>
    <row r="13004" ht="12.75" hidden="1"/>
    <row r="13005" ht="12.75" hidden="1"/>
    <row r="13006" ht="12.75" hidden="1"/>
    <row r="13007" ht="12.75" hidden="1"/>
    <row r="13008" ht="12.75" hidden="1"/>
    <row r="13009" ht="12.75" hidden="1"/>
    <row r="13010" ht="12.75" hidden="1"/>
    <row r="13011" ht="12.75" hidden="1"/>
    <row r="13012" ht="12.75" hidden="1"/>
    <row r="13013" ht="12.75" hidden="1"/>
    <row r="13014" ht="12.75" hidden="1"/>
    <row r="13015" ht="12.75" hidden="1"/>
    <row r="13016" ht="12.75" hidden="1"/>
    <row r="13017" ht="12.75" hidden="1"/>
    <row r="13018" ht="12.75" hidden="1"/>
    <row r="13019" ht="12.75" hidden="1"/>
    <row r="13020" ht="12.75" hidden="1"/>
    <row r="13021" ht="12.75" hidden="1"/>
    <row r="13022" ht="12.75" hidden="1"/>
    <row r="13023" ht="12.75" hidden="1"/>
    <row r="13024" ht="12.75" hidden="1"/>
    <row r="13025" ht="12.75" hidden="1"/>
    <row r="13026" ht="12.75" hidden="1"/>
    <row r="13027" ht="12.75" hidden="1"/>
    <row r="13028" ht="12.75" hidden="1"/>
    <row r="13029" ht="12.75" hidden="1"/>
    <row r="13030" ht="12.75" hidden="1"/>
    <row r="13031" ht="12.75" hidden="1"/>
    <row r="13032" ht="12.75" hidden="1"/>
    <row r="13033" ht="12.75" hidden="1"/>
    <row r="13034" ht="12.75" hidden="1"/>
    <row r="13035" ht="12.75" hidden="1"/>
    <row r="13036" ht="12.75" hidden="1"/>
    <row r="13037" ht="12.75" hidden="1"/>
    <row r="13038" ht="12.75" hidden="1"/>
    <row r="13039" ht="12.75" hidden="1"/>
    <row r="13040" ht="12.75" hidden="1"/>
    <row r="13041" ht="12.75" hidden="1"/>
    <row r="13042" ht="12.75" hidden="1"/>
    <row r="13043" ht="12.75" hidden="1"/>
    <row r="13044" ht="12.75" hidden="1"/>
    <row r="13045" ht="12.75" hidden="1"/>
    <row r="13046" ht="12.75" hidden="1"/>
    <row r="13047" ht="12.75" hidden="1"/>
    <row r="13048" ht="12.75" hidden="1"/>
    <row r="13049" ht="12.75" hidden="1"/>
    <row r="13050" ht="12.75" hidden="1"/>
    <row r="13051" ht="12.75" hidden="1"/>
    <row r="13052" ht="12.75" hidden="1"/>
    <row r="13053" ht="12.75" hidden="1"/>
    <row r="13054" ht="12.75" hidden="1"/>
    <row r="13055" ht="12.75" hidden="1"/>
    <row r="13056" ht="12.75" hidden="1"/>
    <row r="13057" ht="12.75" hidden="1"/>
    <row r="13058" ht="12.75" hidden="1"/>
    <row r="13059" ht="12.75" hidden="1"/>
    <row r="13060" ht="12.75" hidden="1"/>
    <row r="13061" ht="12.75" hidden="1"/>
    <row r="13062" ht="12.75" hidden="1"/>
    <row r="13063" ht="12.75" hidden="1"/>
    <row r="13064" ht="12.75" hidden="1"/>
    <row r="13065" ht="12.75" hidden="1"/>
    <row r="13066" ht="12.75" hidden="1"/>
    <row r="13067" ht="12.75" hidden="1"/>
    <row r="13068" ht="12.75" hidden="1"/>
    <row r="13069" ht="12.75" hidden="1"/>
    <row r="13070" ht="12.75" hidden="1"/>
    <row r="13071" ht="12.75" hidden="1"/>
    <row r="13072" ht="12.75" hidden="1"/>
    <row r="13073" ht="12.75" hidden="1"/>
    <row r="13074" ht="12.75" hidden="1"/>
    <row r="13075" ht="12.75" hidden="1"/>
    <row r="13076" ht="12.75" hidden="1"/>
    <row r="13077" ht="12.75" hidden="1"/>
    <row r="13078" ht="12.75" hidden="1"/>
    <row r="13079" ht="12.75" hidden="1"/>
    <row r="13080" ht="12.75" hidden="1"/>
    <row r="13081" ht="12.75" hidden="1"/>
    <row r="13082" ht="12.75" hidden="1"/>
    <row r="13083" ht="12.75" hidden="1"/>
    <row r="13084" ht="12.75" hidden="1"/>
    <row r="13085" ht="12.75" hidden="1"/>
    <row r="13086" ht="12.75" hidden="1"/>
    <row r="13087" ht="12.75" hidden="1"/>
    <row r="13088" ht="12.75" hidden="1"/>
    <row r="13089" ht="12.75" hidden="1"/>
    <row r="13090" ht="12.75" hidden="1"/>
    <row r="13091" ht="12.75" hidden="1"/>
    <row r="13092" ht="12.75" hidden="1"/>
    <row r="13093" ht="12.75" hidden="1"/>
    <row r="13094" ht="12.75" hidden="1"/>
    <row r="13095" ht="12.75" hidden="1"/>
    <row r="13096" ht="12.75" hidden="1"/>
    <row r="13097" ht="12.75" hidden="1"/>
    <row r="13098" ht="12.75" hidden="1"/>
    <row r="13099" ht="12.75" hidden="1"/>
    <row r="13100" ht="12.75" hidden="1"/>
    <row r="13101" ht="12.75" hidden="1"/>
    <row r="13102" ht="12.75" hidden="1"/>
    <row r="13103" ht="12.75" hidden="1"/>
    <row r="13104" ht="12.75" hidden="1"/>
    <row r="13105" ht="12.75" hidden="1"/>
    <row r="13106" ht="12.75" hidden="1"/>
    <row r="13107" ht="12.75" hidden="1"/>
    <row r="13108" ht="12.75" hidden="1"/>
    <row r="13109" ht="12.75" hidden="1"/>
    <row r="13110" ht="12.75" hidden="1"/>
    <row r="13111" ht="12.75" hidden="1"/>
    <row r="13112" ht="12.75" hidden="1"/>
    <row r="13113" ht="12.75" hidden="1"/>
    <row r="13114" ht="12.75" hidden="1"/>
    <row r="13115" ht="12.75" hidden="1"/>
    <row r="13116" ht="12.75" hidden="1"/>
    <row r="13117" ht="12.75" hidden="1"/>
    <row r="13118" ht="12.75" hidden="1"/>
    <row r="13119" ht="12.75" hidden="1"/>
    <row r="13120" ht="12.75" hidden="1"/>
    <row r="13121" ht="12.75" hidden="1"/>
    <row r="13122" ht="12.75" hidden="1"/>
    <row r="13123" ht="12.75" hidden="1"/>
    <row r="13124" ht="12.75" hidden="1"/>
    <row r="13125" ht="12.75" hidden="1"/>
    <row r="13126" ht="12.75" hidden="1"/>
    <row r="13127" ht="12.75" hidden="1"/>
    <row r="13128" ht="12.75" hidden="1"/>
    <row r="13129" ht="12.75" hidden="1"/>
    <row r="13130" ht="12.75" hidden="1"/>
    <row r="13131" ht="12.75" hidden="1"/>
    <row r="13132" ht="12.75" hidden="1"/>
    <row r="13133" ht="12.75" hidden="1"/>
    <row r="13134" ht="12.75" hidden="1"/>
    <row r="13135" ht="12.75" hidden="1"/>
    <row r="13136" ht="12.75" hidden="1"/>
    <row r="13137" ht="12.75" hidden="1"/>
    <row r="13138" ht="12.75" hidden="1"/>
    <row r="13139" ht="12.75" hidden="1"/>
    <row r="13140" ht="12.75" hidden="1"/>
    <row r="13141" ht="12.75" hidden="1"/>
    <row r="13142" ht="12.75" hidden="1"/>
    <row r="13143" ht="12.75" hidden="1"/>
    <row r="13144" ht="12.75" hidden="1"/>
    <row r="13145" ht="12.75" hidden="1"/>
    <row r="13146" ht="12.75" hidden="1"/>
    <row r="13147" ht="12.75" hidden="1"/>
    <row r="13148" ht="12.75" hidden="1"/>
    <row r="13149" ht="12.75" hidden="1"/>
    <row r="13150" ht="12.75" hidden="1"/>
    <row r="13151" ht="12.75" hidden="1"/>
    <row r="13152" ht="12.75" hidden="1"/>
    <row r="13153" ht="12.75" hidden="1"/>
    <row r="13154" ht="12.75" hidden="1"/>
    <row r="13155" ht="12.75" hidden="1"/>
    <row r="13156" ht="12.75" hidden="1"/>
    <row r="13157" ht="12.75" hidden="1"/>
    <row r="13158" ht="12.75" hidden="1"/>
    <row r="13159" ht="12.75" hidden="1"/>
    <row r="13160" ht="12.75" hidden="1"/>
    <row r="13161" ht="12.75" hidden="1"/>
    <row r="13162" ht="12.75" hidden="1"/>
    <row r="13163" ht="12.75" hidden="1"/>
    <row r="13164" ht="12.75" hidden="1"/>
    <row r="13165" ht="12.75" hidden="1"/>
    <row r="13166" ht="12.75" hidden="1"/>
    <row r="13167" ht="12.75" hidden="1"/>
    <row r="13168" ht="12.75" hidden="1"/>
    <row r="13169" ht="12.75" hidden="1"/>
    <row r="13170" ht="12.75" hidden="1"/>
    <row r="13171" ht="12.75" hidden="1"/>
    <row r="13172" ht="12.75" hidden="1"/>
    <row r="13173" ht="12.75" hidden="1"/>
    <row r="13174" ht="12.75" hidden="1"/>
    <row r="13175" ht="12.75" hidden="1"/>
    <row r="13176" ht="12.75" hidden="1"/>
    <row r="13177" ht="12.75" hidden="1"/>
    <row r="13178" ht="12.75" hidden="1"/>
    <row r="13179" ht="12.75" hidden="1"/>
    <row r="13180" ht="12.75" hidden="1"/>
    <row r="13181" ht="12.75" hidden="1"/>
    <row r="13182" ht="12.75" hidden="1"/>
    <row r="13183" ht="12.75" hidden="1"/>
    <row r="13184" ht="12.75" hidden="1"/>
    <row r="13185" ht="12.75" hidden="1"/>
    <row r="13186" ht="12.75" hidden="1"/>
    <row r="13187" ht="12.75" hidden="1"/>
    <row r="13188" ht="12.75" hidden="1"/>
    <row r="13189" ht="12.75" hidden="1"/>
    <row r="13190" ht="12.75" hidden="1"/>
    <row r="13191" ht="12.75" hidden="1"/>
    <row r="13192" ht="12.75" hidden="1"/>
    <row r="13193" ht="12.75" hidden="1"/>
    <row r="13194" ht="12.75" hidden="1"/>
    <row r="13195" ht="12.75" hidden="1"/>
    <row r="13196" ht="12.75" hidden="1"/>
    <row r="13197" ht="12.75" hidden="1"/>
    <row r="13198" ht="12.75" hidden="1"/>
    <row r="13199" ht="12.75" hidden="1"/>
    <row r="13200" ht="12.75" hidden="1"/>
    <row r="13201" ht="12.75" hidden="1"/>
    <row r="13202" ht="12.75" hidden="1"/>
    <row r="13203" ht="12.75" hidden="1"/>
    <row r="13204" ht="12.75" hidden="1"/>
    <row r="13205" ht="12.75" hidden="1"/>
    <row r="13206" ht="12.75" hidden="1"/>
    <row r="13207" ht="12.75" hidden="1"/>
    <row r="13208" ht="12.75" hidden="1"/>
    <row r="13209" ht="12.75" hidden="1"/>
    <row r="13210" ht="12.75" hidden="1"/>
    <row r="13211" ht="12.75" hidden="1"/>
    <row r="13212" ht="12.75" hidden="1"/>
    <row r="13213" ht="12.75" hidden="1"/>
    <row r="13214" ht="12.75" hidden="1"/>
    <row r="13215" ht="12.75" hidden="1"/>
    <row r="13216" ht="12.75" hidden="1"/>
    <row r="13217" ht="12.75" hidden="1"/>
    <row r="13218" ht="12.75" hidden="1"/>
    <row r="13219" ht="12.75" hidden="1"/>
    <row r="13220" ht="12.75" hidden="1"/>
    <row r="13221" ht="12.75" hidden="1"/>
    <row r="13222" ht="12.75" hidden="1"/>
    <row r="13223" ht="12.75" hidden="1"/>
    <row r="13224" ht="12.75" hidden="1"/>
    <row r="13225" ht="12.75" hidden="1"/>
    <row r="13226" ht="12.75" hidden="1"/>
    <row r="13227" ht="12.75" hidden="1"/>
    <row r="13228" ht="12.75" hidden="1"/>
    <row r="13229" ht="12.75" hidden="1"/>
    <row r="13230" ht="12.75" hidden="1"/>
    <row r="13231" ht="12.75" hidden="1"/>
    <row r="13232" ht="12.75" hidden="1"/>
    <row r="13233" ht="12.75" hidden="1"/>
    <row r="13234" ht="12.75" hidden="1"/>
    <row r="13235" ht="12.75" hidden="1"/>
    <row r="13236" ht="12.75" hidden="1"/>
    <row r="13237" ht="12.75" hidden="1"/>
    <row r="13238" ht="12.75" hidden="1"/>
    <row r="13239" ht="12.75" hidden="1"/>
    <row r="13240" ht="12.75" hidden="1"/>
    <row r="13241" ht="12.75" hidden="1"/>
    <row r="13242" ht="12.75" hidden="1"/>
    <row r="13243" ht="12.75" hidden="1"/>
    <row r="13244" ht="12.75" hidden="1"/>
    <row r="13245" ht="12.75" hidden="1"/>
    <row r="13246" ht="12.75" hidden="1"/>
    <row r="13247" ht="12.75" hidden="1"/>
    <row r="13248" ht="12.75" hidden="1"/>
    <row r="13249" ht="12.75" hidden="1"/>
    <row r="13250" ht="12.75" hidden="1"/>
    <row r="13251" ht="12.75" hidden="1"/>
    <row r="13252" ht="12.75" hidden="1"/>
    <row r="13253" ht="12.75" hidden="1"/>
    <row r="13254" ht="12.75" hidden="1"/>
    <row r="13255" ht="12.75" hidden="1"/>
    <row r="13256" ht="12.75" hidden="1"/>
    <row r="13257" ht="12.75" hidden="1"/>
    <row r="13258" ht="12.75" hidden="1"/>
    <row r="13259" ht="12.75" hidden="1"/>
    <row r="13260" ht="12.75" hidden="1"/>
    <row r="13261" ht="12.75" hidden="1"/>
    <row r="13262" ht="12.75" hidden="1"/>
    <row r="13263" ht="12.75" hidden="1"/>
    <row r="13264" ht="12.75" hidden="1"/>
    <row r="13265" ht="12.75" hidden="1"/>
    <row r="13266" ht="12.75" hidden="1"/>
    <row r="13267" ht="12.75" hidden="1"/>
    <row r="13268" ht="12.75" hidden="1"/>
    <row r="13269" ht="12.75" hidden="1"/>
    <row r="13270" ht="12.75" hidden="1"/>
    <row r="13271" ht="12.75" hidden="1"/>
    <row r="13272" ht="12.75" hidden="1"/>
    <row r="13273" ht="12.75" hidden="1"/>
    <row r="13274" ht="12.75" hidden="1"/>
    <row r="13275" ht="12.75" hidden="1"/>
    <row r="13276" ht="12.75" hidden="1"/>
    <row r="13277" ht="12.75" hidden="1"/>
    <row r="13278" ht="12.75" hidden="1"/>
    <row r="13279" ht="12.75" hidden="1"/>
    <row r="13280" ht="12.75" hidden="1"/>
    <row r="13281" ht="12.75" hidden="1"/>
    <row r="13282" ht="12.75" hidden="1"/>
    <row r="13283" ht="12.75" hidden="1"/>
    <row r="13284" ht="12.75" hidden="1"/>
    <row r="13285" ht="12.75" hidden="1"/>
    <row r="13286" ht="12.75" hidden="1"/>
    <row r="13287" ht="12.75" hidden="1"/>
    <row r="13288" ht="12.75" hidden="1"/>
    <row r="13289" ht="12.75" hidden="1"/>
    <row r="13290" ht="12.75" hidden="1"/>
    <row r="13291" ht="12.75" hidden="1"/>
    <row r="13292" ht="12.75" hidden="1"/>
    <row r="13293" ht="12.75" hidden="1"/>
    <row r="13294" ht="12.75" hidden="1"/>
    <row r="13295" ht="12.75" hidden="1"/>
    <row r="13296" ht="12.75" hidden="1"/>
    <row r="13297" ht="12.75" hidden="1"/>
    <row r="13298" ht="12.75" hidden="1"/>
    <row r="13299" ht="12.75" hidden="1"/>
    <row r="13300" ht="12.75" hidden="1"/>
    <row r="13301" ht="12.75" hidden="1"/>
    <row r="13302" ht="12.75" hidden="1"/>
    <row r="13303" ht="12.75" hidden="1"/>
    <row r="13304" ht="12.75" hidden="1"/>
    <row r="13305" ht="12.75" hidden="1"/>
    <row r="13306" ht="12.75" hidden="1"/>
    <row r="13307" ht="12.75" hidden="1"/>
    <row r="13308" ht="12.75" hidden="1"/>
    <row r="13309" ht="12.75" hidden="1"/>
    <row r="13310" ht="12.75" hidden="1"/>
    <row r="13311" ht="12.75" hidden="1"/>
    <row r="13312" ht="12.75" hidden="1"/>
    <row r="13313" ht="12.75" hidden="1"/>
    <row r="13314" ht="12.75" hidden="1"/>
    <row r="13315" ht="12.75" hidden="1"/>
    <row r="13316" ht="12.75" hidden="1"/>
    <row r="13317" ht="12.75" hidden="1"/>
    <row r="13318" ht="12.75" hidden="1"/>
    <row r="13319" ht="12.75" hidden="1"/>
    <row r="13320" ht="12.75" hidden="1"/>
    <row r="13321" ht="12.75" hidden="1"/>
    <row r="13322" ht="12.75" hidden="1"/>
    <row r="13323" ht="12.75" hidden="1"/>
    <row r="13324" ht="12.75" hidden="1"/>
    <row r="13325" ht="12.75" hidden="1"/>
    <row r="13326" ht="12.75" hidden="1"/>
    <row r="13327" ht="12.75" hidden="1"/>
    <row r="13328" ht="12.75" hidden="1"/>
    <row r="13329" ht="12.75" hidden="1"/>
    <row r="13330" ht="12.75" hidden="1"/>
    <row r="13331" ht="12.75" hidden="1"/>
    <row r="13332" ht="12.75" hidden="1"/>
    <row r="13333" ht="12.75" hidden="1"/>
    <row r="13334" ht="12.75" hidden="1"/>
    <row r="13335" ht="12.75" hidden="1"/>
    <row r="13336" ht="12.75" hidden="1"/>
    <row r="13337" ht="12.75" hidden="1"/>
    <row r="13338" ht="12.75" hidden="1"/>
    <row r="13339" ht="12.75" hidden="1"/>
    <row r="13340" ht="12.75" hidden="1"/>
    <row r="13341" ht="12.75" hidden="1"/>
    <row r="13342" ht="12.75" hidden="1"/>
    <row r="13343" ht="12.75" hidden="1"/>
    <row r="13344" ht="12.75" hidden="1"/>
    <row r="13345" ht="12.75" hidden="1"/>
    <row r="13346" ht="12.75" hidden="1"/>
    <row r="13347" ht="12.75" hidden="1"/>
    <row r="13348" ht="12.75" hidden="1"/>
    <row r="13349" ht="12.75" hidden="1"/>
    <row r="13350" ht="12.75" hidden="1"/>
    <row r="13351" ht="12.75" hidden="1"/>
    <row r="13352" ht="12.75" hidden="1"/>
    <row r="13353" ht="12.75" hidden="1"/>
    <row r="13354" ht="12.75" hidden="1"/>
    <row r="13355" ht="12.75" hidden="1"/>
    <row r="13356" ht="12.75" hidden="1"/>
    <row r="13357" ht="12.75" hidden="1"/>
    <row r="13358" ht="12.75" hidden="1"/>
    <row r="13359" ht="12.75" hidden="1"/>
    <row r="13360" ht="12.75" hidden="1"/>
    <row r="13361" ht="12.75" hidden="1"/>
    <row r="13362" ht="12.75" hidden="1"/>
    <row r="13363" ht="12.75" hidden="1"/>
    <row r="13364" ht="12.75" hidden="1"/>
    <row r="13365" ht="12.75" hidden="1"/>
    <row r="13366" ht="12.75" hidden="1"/>
    <row r="13367" ht="12.75" hidden="1"/>
    <row r="13368" ht="12.75" hidden="1"/>
    <row r="13369" ht="12.75" hidden="1"/>
    <row r="13370" ht="12.75" hidden="1"/>
    <row r="13371" ht="12.75" hidden="1"/>
    <row r="13372" ht="12.75" hidden="1"/>
    <row r="13373" ht="12.75" hidden="1"/>
    <row r="13374" ht="12.75" hidden="1"/>
    <row r="13375" ht="12.75" hidden="1"/>
    <row r="13376" ht="12.75" hidden="1"/>
    <row r="13377" ht="12.75" hidden="1"/>
    <row r="13378" ht="12.75" hidden="1"/>
    <row r="13379" ht="12.75" hidden="1"/>
    <row r="13380" ht="12.75" hidden="1"/>
    <row r="13381" ht="12.75" hidden="1"/>
    <row r="13382" ht="12.75" hidden="1"/>
    <row r="13383" ht="12.75" hidden="1"/>
    <row r="13384" ht="12.75" hidden="1"/>
    <row r="13385" ht="12.75" hidden="1"/>
    <row r="13386" ht="12.75" hidden="1"/>
    <row r="13387" ht="12.75" hidden="1"/>
    <row r="13388" ht="12.75" hidden="1"/>
    <row r="13389" ht="12.75" hidden="1"/>
    <row r="13390" ht="12.75" hidden="1"/>
    <row r="13391" ht="12.75" hidden="1"/>
    <row r="13392" ht="12.75" hidden="1"/>
    <row r="13393" ht="12.75" hidden="1"/>
    <row r="13394" ht="12.75" hidden="1"/>
    <row r="13395" ht="12.75" hidden="1"/>
    <row r="13396" ht="12.75" hidden="1"/>
    <row r="13397" ht="12.75" hidden="1"/>
    <row r="13398" ht="12.75" hidden="1"/>
    <row r="13399" ht="12.75" hidden="1"/>
    <row r="13400" ht="12.75" hidden="1"/>
    <row r="13401" ht="12.75" hidden="1"/>
    <row r="13402" ht="12.75" hidden="1"/>
    <row r="13403" ht="12.75" hidden="1"/>
    <row r="13404" ht="12.75" hidden="1"/>
    <row r="13405" ht="12.75" hidden="1"/>
    <row r="13406" ht="12.75" hidden="1"/>
    <row r="13407" ht="12.75" hidden="1"/>
    <row r="13408" ht="12.75" hidden="1"/>
    <row r="13409" ht="12.75" hidden="1"/>
    <row r="13410" ht="12.75" hidden="1"/>
    <row r="13411" ht="12.75" hidden="1"/>
    <row r="13412" ht="12.75" hidden="1"/>
    <row r="13413" ht="12.75" hidden="1"/>
    <row r="13414" ht="12.75" hidden="1"/>
    <row r="13415" ht="12.75" hidden="1"/>
    <row r="13416" ht="12.75" hidden="1"/>
    <row r="13417" ht="12.75" hidden="1"/>
    <row r="13418" ht="12.75" hidden="1"/>
    <row r="13419" ht="12.75" hidden="1"/>
    <row r="13420" ht="12.75" hidden="1"/>
    <row r="13421" ht="12.75" hidden="1"/>
    <row r="13422" ht="12.75" hidden="1"/>
    <row r="13423" ht="12.75" hidden="1"/>
    <row r="13424" ht="12.75" hidden="1"/>
    <row r="13425" ht="12.75" hidden="1"/>
    <row r="13426" ht="12.75" hidden="1"/>
    <row r="13427" ht="12.75" hidden="1"/>
    <row r="13428" ht="12.75" hidden="1"/>
    <row r="13429" ht="12.75" hidden="1"/>
    <row r="13430" ht="12.75" hidden="1"/>
    <row r="13431" ht="12.75" hidden="1"/>
    <row r="13432" ht="12.75" hidden="1"/>
    <row r="13433" ht="12.75" hidden="1"/>
    <row r="13434" ht="12.75" hidden="1"/>
    <row r="13435" ht="12.75" hidden="1"/>
    <row r="13436" ht="12.75" hidden="1"/>
    <row r="13437" ht="12.75" hidden="1"/>
    <row r="13438" ht="12.75" hidden="1"/>
    <row r="13439" ht="12.75" hidden="1"/>
    <row r="13440" ht="12.75" hidden="1"/>
    <row r="13441" ht="12.75" hidden="1"/>
    <row r="13442" ht="12.75" hidden="1"/>
    <row r="13443" ht="12.75" hidden="1"/>
    <row r="13444" ht="12.75" hidden="1"/>
    <row r="13445" ht="12.75" hidden="1"/>
    <row r="13446" ht="12.75" hidden="1"/>
    <row r="13447" ht="12.75" hidden="1"/>
    <row r="13448" ht="12.75" hidden="1"/>
    <row r="13449" ht="12.75" hidden="1"/>
    <row r="13450" ht="12.75" hidden="1"/>
    <row r="13451" ht="12.75" hidden="1"/>
    <row r="13452" ht="12.75" hidden="1"/>
    <row r="13453" ht="12.75" hidden="1"/>
    <row r="13454" ht="12.75" hidden="1"/>
    <row r="13455" ht="12.75" hidden="1"/>
    <row r="13456" ht="12.75" hidden="1"/>
    <row r="13457" ht="12.75" hidden="1"/>
    <row r="13458" ht="12.75" hidden="1"/>
    <row r="13459" ht="12.75" hidden="1"/>
    <row r="13460" ht="12.75" hidden="1"/>
    <row r="13461" ht="12.75" hidden="1"/>
    <row r="13462" ht="12.75" hidden="1"/>
    <row r="13463" ht="12.75" hidden="1"/>
    <row r="13464" ht="12.75" hidden="1"/>
    <row r="13465" ht="12.75" hidden="1"/>
    <row r="13466" ht="12.75" hidden="1"/>
    <row r="13467" ht="12.75" hidden="1"/>
    <row r="13468" ht="12.75" hidden="1"/>
    <row r="13469" ht="12.75" hidden="1"/>
    <row r="13470" ht="12.75" hidden="1"/>
    <row r="13471" ht="12.75" hidden="1"/>
    <row r="13472" ht="12.75" hidden="1"/>
    <row r="13473" ht="12.75" hidden="1"/>
    <row r="13474" ht="12.75" hidden="1"/>
    <row r="13475" ht="12.75" hidden="1"/>
    <row r="13476" ht="12.75" hidden="1"/>
    <row r="13477" ht="12.75" hidden="1"/>
    <row r="13478" ht="12.75" hidden="1"/>
    <row r="13479" ht="12.75" hidden="1"/>
    <row r="13480" ht="12.75" hidden="1"/>
    <row r="13481" ht="12.75" hidden="1"/>
    <row r="13482" ht="12.75" hidden="1"/>
    <row r="13483" ht="12.75" hidden="1"/>
    <row r="13484" ht="12.75" hidden="1"/>
    <row r="13485" ht="12.75" hidden="1"/>
    <row r="13486" ht="12.75" hidden="1"/>
    <row r="13487" ht="12.75" hidden="1"/>
    <row r="13488" ht="12.75" hidden="1"/>
    <row r="13489" ht="12.75" hidden="1"/>
    <row r="13490" ht="12.75" hidden="1"/>
    <row r="13491" ht="12.75" hidden="1"/>
    <row r="13492" ht="12.75" hidden="1"/>
    <row r="13493" ht="12.75" hidden="1"/>
    <row r="13494" ht="12.75" hidden="1"/>
    <row r="13495" ht="12.75" hidden="1"/>
    <row r="13496" ht="12.75" hidden="1"/>
    <row r="13497" ht="12.75" hidden="1"/>
    <row r="13498" ht="12.75" hidden="1"/>
    <row r="13499" ht="12.75" hidden="1"/>
    <row r="13500" ht="12.75" hidden="1"/>
    <row r="13501" ht="12.75" hidden="1"/>
    <row r="13502" ht="12.75" hidden="1"/>
    <row r="13503" ht="12.75" hidden="1"/>
    <row r="13504" ht="12.75" hidden="1"/>
    <row r="13505" ht="12.75" hidden="1"/>
    <row r="13506" ht="12.75" hidden="1"/>
    <row r="13507" ht="12.75" hidden="1"/>
    <row r="13508" ht="12.75" hidden="1"/>
    <row r="13509" ht="12.75" hidden="1"/>
    <row r="13510" ht="12.75" hidden="1"/>
    <row r="13511" ht="12.75" hidden="1"/>
    <row r="13512" ht="12.75" hidden="1"/>
    <row r="13513" ht="12.75" hidden="1"/>
    <row r="13514" ht="12.75" hidden="1"/>
    <row r="13515" ht="12.75" hidden="1"/>
    <row r="13516" ht="12.75" hidden="1"/>
    <row r="13517" ht="12.75" hidden="1"/>
    <row r="13518" ht="12.75" hidden="1"/>
    <row r="13519" ht="12.75" hidden="1"/>
    <row r="13520" ht="12.75" hidden="1"/>
    <row r="13521" ht="12.75" hidden="1"/>
    <row r="13522" ht="12.75" hidden="1"/>
    <row r="13523" ht="12.75" hidden="1"/>
    <row r="13524" ht="12.75" hidden="1"/>
    <row r="13525" ht="12.75" hidden="1"/>
    <row r="13526" ht="12.75" hidden="1"/>
    <row r="13527" ht="12.75" hidden="1"/>
    <row r="13528" ht="12.75" hidden="1"/>
    <row r="13529" ht="12.75" hidden="1"/>
    <row r="13530" ht="12.75" hidden="1"/>
    <row r="13531" ht="12.75" hidden="1"/>
    <row r="13532" ht="12.75" hidden="1"/>
    <row r="13533" ht="12.75" hidden="1"/>
    <row r="13534" ht="12.75" hidden="1"/>
    <row r="13535" ht="12.75" hidden="1"/>
    <row r="13536" ht="12.75" hidden="1"/>
    <row r="13537" ht="12.75" hidden="1"/>
    <row r="13538" ht="12.75" hidden="1"/>
    <row r="13539" ht="12.75" hidden="1"/>
    <row r="13540" ht="12.75" hidden="1"/>
    <row r="13541" ht="12.75" hidden="1"/>
    <row r="13542" ht="12.75" hidden="1"/>
    <row r="13543" ht="12.75" hidden="1"/>
    <row r="13544" ht="12.75" hidden="1"/>
    <row r="13545" ht="12.75" hidden="1"/>
    <row r="13546" ht="12.75" hidden="1"/>
    <row r="13547" ht="12.75" hidden="1"/>
    <row r="13548" ht="12.75" hidden="1"/>
    <row r="13549" ht="12.75" hidden="1"/>
    <row r="13550" ht="12.75" hidden="1"/>
    <row r="13551" ht="12.75" hidden="1"/>
    <row r="13552" ht="12.75" hidden="1"/>
    <row r="13553" ht="12.75" hidden="1"/>
    <row r="13554" ht="12.75" hidden="1"/>
    <row r="13555" ht="12.75" hidden="1"/>
    <row r="13556" ht="12.75" hidden="1"/>
    <row r="13557" ht="12.75" hidden="1"/>
    <row r="13558" ht="12.75" hidden="1"/>
    <row r="13559" ht="12.75" hidden="1"/>
    <row r="13560" ht="12.75" hidden="1"/>
    <row r="13561" ht="12.75" hidden="1"/>
    <row r="13562" ht="12.75" hidden="1"/>
    <row r="13563" ht="12.75" hidden="1"/>
    <row r="13564" ht="12.75" hidden="1"/>
    <row r="13565" ht="12.75" hidden="1"/>
    <row r="13566" ht="12.75" hidden="1"/>
    <row r="13567" ht="12.75" hidden="1"/>
    <row r="13568" ht="12.75" hidden="1"/>
    <row r="13569" ht="12.75" hidden="1"/>
    <row r="13570" ht="12.75" hidden="1"/>
    <row r="13571" ht="12.75" hidden="1"/>
    <row r="13572" ht="12.75" hidden="1"/>
    <row r="13573" ht="12.75" hidden="1"/>
    <row r="13574" ht="12.75" hidden="1"/>
    <row r="13575" ht="12.75" hidden="1"/>
    <row r="13576" ht="12.75" hidden="1"/>
    <row r="13577" ht="12.75" hidden="1"/>
    <row r="13578" ht="12.75" hidden="1"/>
    <row r="13579" ht="12.75" hidden="1"/>
    <row r="13580" ht="12.75" hidden="1"/>
    <row r="13581" ht="12.75" hidden="1"/>
    <row r="13582" ht="12.75" hidden="1"/>
    <row r="13583" ht="12.75" hidden="1"/>
    <row r="13584" ht="12.75" hidden="1"/>
    <row r="13585" ht="12.75" hidden="1"/>
    <row r="13586" ht="12.75" hidden="1"/>
    <row r="13587" ht="12.75" hidden="1"/>
    <row r="13588" ht="12.75" hidden="1"/>
    <row r="13589" ht="12.75" hidden="1"/>
    <row r="13590" ht="12.75" hidden="1"/>
    <row r="13591" ht="12.75" hidden="1"/>
    <row r="13592" ht="12.75" hidden="1"/>
    <row r="13593" ht="12.75" hidden="1"/>
    <row r="13594" ht="12.75" hidden="1"/>
    <row r="13595" ht="12.75" hidden="1"/>
    <row r="13596" ht="12.75" hidden="1"/>
    <row r="13597" ht="12.75" hidden="1"/>
    <row r="13598" ht="12.75" hidden="1"/>
    <row r="13599" ht="12.75" hidden="1"/>
    <row r="13600" ht="12.75" hidden="1"/>
    <row r="13601" ht="12.75" hidden="1"/>
    <row r="13602" ht="12.75" hidden="1"/>
    <row r="13603" ht="12.75" hidden="1"/>
    <row r="13604" ht="12.75" hidden="1"/>
    <row r="13605" ht="12.75" hidden="1"/>
    <row r="13606" ht="12.75" hidden="1"/>
    <row r="13607" ht="12.75" hidden="1"/>
    <row r="13608" ht="12.75" hidden="1"/>
    <row r="13609" ht="12.75" hidden="1"/>
    <row r="13610" ht="12.75" hidden="1"/>
    <row r="13611" ht="12.75" hidden="1"/>
    <row r="13612" ht="12.75" hidden="1"/>
    <row r="13613" ht="12.75" hidden="1"/>
    <row r="13614" ht="12.75" hidden="1"/>
    <row r="13615" ht="12.75" hidden="1"/>
    <row r="13616" ht="12.75" hidden="1"/>
    <row r="13617" ht="12.75" hidden="1"/>
    <row r="13618" ht="12.75" hidden="1"/>
    <row r="13619" ht="12.75" hidden="1"/>
    <row r="13620" ht="12.75" hidden="1"/>
    <row r="13621" ht="12.75" hidden="1"/>
    <row r="13622" ht="12.75" hidden="1"/>
    <row r="13623" ht="12.75" hidden="1"/>
    <row r="13624" ht="12.75" hidden="1"/>
    <row r="13625" ht="12.75" hidden="1"/>
    <row r="13626" ht="12.75" hidden="1"/>
    <row r="13627" ht="12.75" hidden="1"/>
    <row r="13628" ht="12.75" hidden="1"/>
    <row r="13629" ht="12.75" hidden="1"/>
    <row r="13630" ht="12.75" hidden="1"/>
    <row r="13631" ht="12.75" hidden="1"/>
    <row r="13632" ht="12.75" hidden="1"/>
    <row r="13633" ht="12.75" hidden="1"/>
    <row r="13634" ht="12.75" hidden="1"/>
    <row r="13635" ht="12.75" hidden="1"/>
    <row r="13636" ht="12.75" hidden="1"/>
    <row r="13637" ht="12.75" hidden="1"/>
    <row r="13638" ht="12.75" hidden="1"/>
    <row r="13639" ht="12.75" hidden="1"/>
    <row r="13640" ht="12.75" hidden="1"/>
    <row r="13641" ht="12.75" hidden="1"/>
    <row r="13642" ht="12.75" hidden="1"/>
    <row r="13643" ht="12.75" hidden="1"/>
    <row r="13644" ht="12.75" hidden="1"/>
    <row r="13645" ht="12.75" hidden="1"/>
    <row r="13646" ht="12.75" hidden="1"/>
    <row r="13647" ht="12.75" hidden="1"/>
    <row r="13648" ht="12.75" hidden="1"/>
    <row r="13649" ht="12.75" hidden="1"/>
    <row r="13650" ht="12.75" hidden="1"/>
    <row r="13651" ht="12.75" hidden="1"/>
    <row r="13652" ht="12.75" hidden="1"/>
    <row r="13653" ht="12.75" hidden="1"/>
    <row r="13654" ht="12.75" hidden="1"/>
    <row r="13655" ht="12.75" hidden="1"/>
    <row r="13656" ht="12.75" hidden="1"/>
    <row r="13657" ht="12.75" hidden="1"/>
    <row r="13658" ht="12.75" hidden="1"/>
    <row r="13659" ht="12.75" hidden="1"/>
    <row r="13660" ht="12.75" hidden="1"/>
    <row r="13661" ht="12.75" hidden="1"/>
    <row r="13662" ht="12.75" hidden="1"/>
    <row r="13663" ht="12.75" hidden="1"/>
    <row r="13664" ht="12.75" hidden="1"/>
    <row r="13665" ht="12.75" hidden="1"/>
    <row r="13666" ht="12.75" hidden="1"/>
    <row r="13667" ht="12.75" hidden="1"/>
    <row r="13668" ht="12.75" hidden="1"/>
    <row r="13669" ht="12.75" hidden="1"/>
    <row r="13670" ht="12.75" hidden="1"/>
    <row r="13671" ht="12.75" hidden="1"/>
    <row r="13672" ht="12.75" hidden="1"/>
    <row r="13673" ht="12.75" hidden="1"/>
    <row r="13674" ht="12.75" hidden="1"/>
    <row r="13675" ht="12.75" hidden="1"/>
    <row r="13676" ht="12.75" hidden="1"/>
    <row r="13677" ht="12.75" hidden="1"/>
    <row r="13678" ht="12.75" hidden="1"/>
    <row r="13679" ht="12.75" hidden="1"/>
    <row r="13680" ht="12.75" hidden="1"/>
    <row r="13681" ht="12.75" hidden="1"/>
    <row r="13682" ht="12.75" hidden="1"/>
    <row r="13683" ht="12.75" hidden="1"/>
    <row r="13684" ht="12.75" hidden="1"/>
    <row r="13685" ht="12.75" hidden="1"/>
    <row r="13686" ht="12.75" hidden="1"/>
    <row r="13687" ht="12.75" hidden="1"/>
    <row r="13688" ht="12.75" hidden="1"/>
    <row r="13689" ht="12.75" hidden="1"/>
    <row r="13690" ht="12.75" hidden="1"/>
    <row r="13691" ht="12.75" hidden="1"/>
    <row r="13692" ht="12.75" hidden="1"/>
    <row r="13693" ht="12.75" hidden="1"/>
    <row r="13694" ht="12.75" hidden="1"/>
    <row r="13695" ht="12.75" hidden="1"/>
    <row r="13696" ht="12.75" hidden="1"/>
    <row r="13697" ht="12.75" hidden="1"/>
    <row r="13698" ht="12.75" hidden="1"/>
    <row r="13699" ht="12.75" hidden="1"/>
    <row r="13700" ht="12.75" hidden="1"/>
    <row r="13701" ht="12.75" hidden="1"/>
    <row r="13702" ht="12.75" hidden="1"/>
    <row r="13703" ht="12.75" hidden="1"/>
    <row r="13704" ht="12.75" hidden="1"/>
    <row r="13705" ht="12.75" hidden="1"/>
    <row r="13706" ht="12.75" hidden="1"/>
    <row r="13707" ht="12.75" hidden="1"/>
    <row r="13708" ht="12.75" hidden="1"/>
    <row r="13709" ht="12.75" hidden="1"/>
    <row r="13710" ht="12.75" hidden="1"/>
    <row r="13711" ht="12.75" hidden="1"/>
    <row r="13712" ht="12.75" hidden="1"/>
    <row r="13713" ht="12.75" hidden="1"/>
    <row r="13714" ht="12.75" hidden="1"/>
    <row r="13715" ht="12.75" hidden="1"/>
    <row r="13716" ht="12.75" hidden="1"/>
    <row r="13717" ht="12.75" hidden="1"/>
    <row r="13718" ht="12.75" hidden="1"/>
    <row r="13719" ht="12.75" hidden="1"/>
    <row r="13720" ht="12.75" hidden="1"/>
    <row r="13721" ht="12.75" hidden="1"/>
    <row r="13722" ht="12.75" hidden="1"/>
    <row r="13723" ht="12.75" hidden="1"/>
    <row r="13724" ht="12.75" hidden="1"/>
    <row r="13725" ht="12.75" hidden="1"/>
    <row r="13726" ht="12.75" hidden="1"/>
    <row r="13727" ht="12.75" hidden="1"/>
    <row r="13728" ht="12.75" hidden="1"/>
    <row r="13729" ht="12.75" hidden="1"/>
    <row r="13730" ht="12.75" hidden="1"/>
    <row r="13731" ht="12.75" hidden="1"/>
    <row r="13732" ht="12.75" hidden="1"/>
    <row r="13733" ht="12.75" hidden="1"/>
    <row r="13734" ht="12.75" hidden="1"/>
    <row r="13735" ht="12.75" hidden="1"/>
    <row r="13736" ht="12.75" hidden="1"/>
    <row r="13737" ht="12.75" hidden="1"/>
    <row r="13738" ht="12.75" hidden="1"/>
    <row r="13739" ht="12.75" hidden="1"/>
    <row r="13740" ht="12.75" hidden="1"/>
    <row r="13741" ht="12.75" hidden="1"/>
    <row r="13742" ht="12.75" hidden="1"/>
    <row r="13743" ht="12.75" hidden="1"/>
    <row r="13744" ht="12.75" hidden="1"/>
    <row r="13745" ht="12.75" hidden="1"/>
    <row r="13746" ht="12.75" hidden="1"/>
    <row r="13747" ht="12.75" hidden="1"/>
    <row r="13748" ht="12.75" hidden="1"/>
    <row r="13749" ht="12.75" hidden="1"/>
    <row r="13750" ht="12.75" hidden="1"/>
    <row r="13751" ht="12.75" hidden="1"/>
    <row r="13752" ht="12.75" hidden="1"/>
    <row r="13753" ht="12.75" hidden="1"/>
    <row r="13754" ht="12.75" hidden="1"/>
    <row r="13755" ht="12.75" hidden="1"/>
    <row r="13756" ht="12.75" hidden="1"/>
    <row r="13757" ht="12.75" hidden="1"/>
    <row r="13758" ht="12.75" hidden="1"/>
    <row r="13759" ht="12.75" hidden="1"/>
    <row r="13760" ht="12.75" hidden="1"/>
    <row r="13761" ht="12.75" hidden="1"/>
    <row r="13762" ht="12.75" hidden="1"/>
    <row r="13763" ht="12.75" hidden="1"/>
    <row r="13764" ht="12.75" hidden="1"/>
    <row r="13765" ht="12.75" hidden="1"/>
    <row r="13766" ht="12.75" hidden="1"/>
    <row r="13767" ht="12.75" hidden="1"/>
    <row r="13768" ht="12.75" hidden="1"/>
    <row r="13769" ht="12.75" hidden="1"/>
    <row r="13770" ht="12.75" hidden="1"/>
    <row r="13771" ht="12.75" hidden="1"/>
    <row r="13772" ht="12.75" hidden="1"/>
    <row r="13773" ht="12.75" hidden="1"/>
    <row r="13774" ht="12.75" hidden="1"/>
    <row r="13775" ht="12.75" hidden="1"/>
    <row r="13776" ht="12.75" hidden="1"/>
    <row r="13777" ht="12.75" hidden="1"/>
    <row r="13778" ht="12.75" hidden="1"/>
    <row r="13779" ht="12.75" hidden="1"/>
    <row r="13780" ht="12.75" hidden="1"/>
    <row r="13781" ht="12.75" hidden="1"/>
    <row r="13782" ht="12.75" hidden="1"/>
    <row r="13783" ht="12.75" hidden="1"/>
    <row r="13784" ht="12.75" hidden="1"/>
    <row r="13785" ht="12.75" hidden="1"/>
    <row r="13786" ht="12.75" hidden="1"/>
    <row r="13787" ht="12.75" hidden="1"/>
    <row r="13788" ht="12.75" hidden="1"/>
    <row r="13789" ht="12.75" hidden="1"/>
    <row r="13790" ht="12.75" hidden="1"/>
    <row r="13791" ht="12.75" hidden="1"/>
    <row r="13792" ht="12.75" hidden="1"/>
    <row r="13793" ht="12.75" hidden="1"/>
    <row r="13794" ht="12.75" hidden="1"/>
    <row r="13795" ht="12.75" hidden="1"/>
    <row r="13796" ht="12.75" hidden="1"/>
    <row r="13797" ht="12.75" hidden="1"/>
    <row r="13798" ht="12.75" hidden="1"/>
    <row r="13799" ht="12.75" hidden="1"/>
    <row r="13800" ht="12.75" hidden="1"/>
    <row r="13801" ht="12.75" hidden="1"/>
    <row r="13802" ht="12.75" hidden="1"/>
    <row r="13803" ht="12.75" hidden="1"/>
    <row r="13804" ht="12.75" hidden="1"/>
    <row r="13805" ht="12.75" hidden="1"/>
    <row r="13806" ht="12.75" hidden="1"/>
    <row r="13807" ht="12.75" hidden="1"/>
    <row r="13808" ht="12.75" hidden="1"/>
    <row r="13809" ht="12.75" hidden="1"/>
    <row r="13810" ht="12.75" hidden="1"/>
    <row r="13811" ht="12.75" hidden="1"/>
    <row r="13812" ht="12.75" hidden="1"/>
    <row r="13813" ht="12.75" hidden="1"/>
    <row r="13814" ht="12.75" hidden="1"/>
    <row r="13815" ht="12.75" hidden="1"/>
    <row r="13816" ht="12.75" hidden="1"/>
    <row r="13817" ht="12.75" hidden="1"/>
    <row r="13818" ht="12.75" hidden="1"/>
    <row r="13819" ht="12.75" hidden="1"/>
    <row r="13820" ht="12.75" hidden="1"/>
    <row r="13821" ht="12.75" hidden="1"/>
    <row r="13822" ht="12.75" hidden="1"/>
    <row r="13823" ht="12.75" hidden="1"/>
    <row r="13824" ht="12.75" hidden="1"/>
    <row r="13825" ht="12.75" hidden="1"/>
    <row r="13826" ht="12.75" hidden="1"/>
    <row r="13827" ht="12.75" hidden="1"/>
    <row r="13828" ht="12.75" hidden="1"/>
    <row r="13829" ht="12.75" hidden="1"/>
    <row r="13830" ht="12.75" hidden="1"/>
    <row r="13831" ht="12.75" hidden="1"/>
    <row r="13832" ht="12.75" hidden="1"/>
    <row r="13833" ht="12.75" hidden="1"/>
    <row r="13834" ht="12.75" hidden="1"/>
    <row r="13835" ht="12.75" hidden="1"/>
    <row r="13836" ht="12.75" hidden="1"/>
    <row r="13837" ht="12.75" hidden="1"/>
    <row r="13838" ht="12.75" hidden="1"/>
    <row r="13839" ht="12.75" hidden="1"/>
    <row r="13840" ht="12.75" hidden="1"/>
    <row r="13841" ht="12.75" hidden="1"/>
    <row r="13842" ht="12.75" hidden="1"/>
    <row r="13843" ht="12.75" hidden="1"/>
    <row r="13844" ht="12.75" hidden="1"/>
    <row r="13845" ht="12.75" hidden="1"/>
    <row r="13846" ht="12.75" hidden="1"/>
    <row r="13847" ht="12.75" hidden="1"/>
    <row r="13848" ht="12.75" hidden="1"/>
    <row r="13849" ht="12.75" hidden="1"/>
    <row r="13850" ht="12.75" hidden="1"/>
    <row r="13851" ht="12.75" hidden="1"/>
    <row r="13852" ht="12.75" hidden="1"/>
    <row r="13853" ht="12.75" hidden="1"/>
    <row r="13854" ht="12.75" hidden="1"/>
    <row r="13855" ht="12.75" hidden="1"/>
    <row r="13856" ht="12.75" hidden="1"/>
    <row r="13857" ht="12.75" hidden="1"/>
    <row r="13858" ht="12.75" hidden="1"/>
    <row r="13859" ht="12.75" hidden="1"/>
    <row r="13860" ht="12.75" hidden="1"/>
    <row r="13861" ht="12.75" hidden="1"/>
    <row r="13862" ht="12.75" hidden="1"/>
    <row r="13863" ht="12.75" hidden="1"/>
    <row r="13864" ht="12.75" hidden="1"/>
    <row r="13865" ht="12.75" hidden="1"/>
    <row r="13866" ht="12.75" hidden="1"/>
    <row r="13867" ht="12.75" hidden="1"/>
    <row r="13868" ht="12.75" hidden="1"/>
    <row r="13869" ht="12.75" hidden="1"/>
    <row r="13870" ht="12.75" hidden="1"/>
    <row r="13871" ht="12.75" hidden="1"/>
    <row r="13872" ht="12.75" hidden="1"/>
    <row r="13873" ht="12.75" hidden="1"/>
    <row r="13874" ht="12.75" hidden="1"/>
    <row r="13875" ht="12.75" hidden="1"/>
    <row r="13876" ht="12.75" hidden="1"/>
    <row r="13877" ht="12.75" hidden="1"/>
    <row r="13878" ht="12.75" hidden="1"/>
    <row r="13879" ht="12.75" hidden="1"/>
    <row r="13880" ht="12.75" hidden="1"/>
    <row r="13881" ht="12.75" hidden="1"/>
    <row r="13882" ht="12.75" hidden="1"/>
    <row r="13883" ht="12.75" hidden="1"/>
    <row r="13884" ht="12.75" hidden="1"/>
    <row r="13885" ht="12.75" hidden="1"/>
    <row r="13886" ht="12.75" hidden="1"/>
    <row r="13887" ht="12.75" hidden="1"/>
    <row r="13888" ht="12.75" hidden="1"/>
    <row r="13889" ht="12.75" hidden="1"/>
    <row r="13890" ht="12.75" hidden="1"/>
    <row r="13891" ht="12.75" hidden="1"/>
    <row r="13892" ht="12.75" hidden="1"/>
    <row r="13893" ht="12.75" hidden="1"/>
    <row r="13894" ht="12.75" hidden="1"/>
    <row r="13895" ht="12.75" hidden="1"/>
    <row r="13896" ht="12.75" hidden="1"/>
    <row r="13897" ht="12.75" hidden="1"/>
    <row r="13898" ht="12.75" hidden="1"/>
    <row r="13899" ht="12.75" hidden="1"/>
    <row r="13900" ht="12.75" hidden="1"/>
    <row r="13901" ht="12.75" hidden="1"/>
    <row r="13902" ht="12.75" hidden="1"/>
    <row r="13903" ht="12.75" hidden="1"/>
    <row r="13904" ht="12.75" hidden="1"/>
    <row r="13905" ht="12.75" hidden="1"/>
    <row r="13906" ht="12.75" hidden="1"/>
    <row r="13907" ht="12.75" hidden="1"/>
    <row r="13908" ht="12.75" hidden="1"/>
    <row r="13909" ht="12.75" hidden="1"/>
    <row r="13910" ht="12.75" hidden="1"/>
    <row r="13911" ht="12.75" hidden="1"/>
    <row r="13912" ht="12.75" hidden="1"/>
    <row r="13913" ht="12.75" hidden="1"/>
    <row r="13914" ht="12.75" hidden="1"/>
    <row r="13915" ht="12.75" hidden="1"/>
    <row r="13916" ht="12.75" hidden="1"/>
    <row r="13917" ht="12.75" hidden="1"/>
    <row r="13918" ht="12.75" hidden="1"/>
    <row r="13919" ht="12.75" hidden="1"/>
    <row r="13920" ht="12.75" hidden="1"/>
    <row r="13921" ht="12.75" hidden="1"/>
    <row r="13922" ht="12.75" hidden="1"/>
    <row r="13923" ht="12.75" hidden="1"/>
    <row r="13924" ht="12.75" hidden="1"/>
    <row r="13925" ht="12.75" hidden="1"/>
    <row r="13926" ht="12.75" hidden="1"/>
    <row r="13927" ht="12.75" hidden="1"/>
    <row r="13928" ht="12.75" hidden="1"/>
    <row r="13929" ht="12.75" hidden="1"/>
    <row r="13930" ht="12.75" hidden="1"/>
    <row r="13931" ht="12.75" hidden="1"/>
    <row r="13932" ht="12.75" hidden="1"/>
    <row r="13933" ht="12.75" hidden="1"/>
    <row r="13934" ht="12.75" hidden="1"/>
    <row r="13935" ht="12.75" hidden="1"/>
    <row r="13936" ht="12.75" hidden="1"/>
    <row r="13937" ht="12.75" hidden="1"/>
    <row r="13938" ht="12.75" hidden="1"/>
    <row r="13939" ht="12.75" hidden="1"/>
    <row r="13940" ht="12.75" hidden="1"/>
    <row r="13941" ht="12.75" hidden="1"/>
    <row r="13942" ht="12.75" hidden="1"/>
    <row r="13943" ht="12.75" hidden="1"/>
    <row r="13944" ht="12.75" hidden="1"/>
    <row r="13945" ht="12.75" hidden="1"/>
    <row r="13946" ht="12.75" hidden="1"/>
    <row r="13947" ht="12.75" hidden="1"/>
    <row r="13948" ht="12.75" hidden="1"/>
    <row r="13949" ht="12.75" hidden="1"/>
    <row r="13950" ht="12.75" hidden="1"/>
    <row r="13951" ht="12.75" hidden="1"/>
    <row r="13952" ht="12.75" hidden="1"/>
    <row r="13953" ht="12.75" hidden="1"/>
    <row r="13954" ht="12.75" hidden="1"/>
    <row r="13955" ht="12.75" hidden="1"/>
    <row r="13956" ht="12.75" hidden="1"/>
    <row r="13957" ht="12.75" hidden="1"/>
    <row r="13958" ht="12.75" hidden="1"/>
    <row r="13959" ht="12.75" hidden="1"/>
    <row r="13960" ht="12.75" hidden="1"/>
    <row r="13961" ht="12.75" hidden="1"/>
    <row r="13962" ht="12.75" hidden="1"/>
    <row r="13963" ht="12.75" hidden="1"/>
    <row r="13964" ht="12.75" hidden="1"/>
    <row r="13965" ht="12.75" hidden="1"/>
    <row r="13966" ht="12.75" hidden="1"/>
    <row r="13967" ht="12.75" hidden="1"/>
    <row r="13968" ht="12.75" hidden="1"/>
    <row r="13969" ht="12.75" hidden="1"/>
    <row r="13970" ht="12.75" hidden="1"/>
    <row r="13971" ht="12.75" hidden="1"/>
    <row r="13972" ht="12.75" hidden="1"/>
    <row r="13973" ht="12.75" hidden="1"/>
    <row r="13974" ht="12.75" hidden="1"/>
    <row r="13975" ht="12.75" hidden="1"/>
    <row r="13976" ht="12.75" hidden="1"/>
    <row r="13977" ht="12.75" hidden="1"/>
    <row r="13978" ht="12.75" hidden="1"/>
    <row r="13979" ht="12.75" hidden="1"/>
    <row r="13980" ht="12.75" hidden="1"/>
    <row r="13981" ht="12.75" hidden="1"/>
    <row r="13982" ht="12.75" hidden="1"/>
    <row r="13983" ht="12.75" hidden="1"/>
    <row r="13984" ht="12.75" hidden="1"/>
    <row r="13985" ht="12.75" hidden="1"/>
    <row r="13986" ht="12.75" hidden="1"/>
    <row r="13987" ht="12.75" hidden="1"/>
    <row r="13988" ht="12.75" hidden="1"/>
    <row r="13989" ht="12.75" hidden="1"/>
    <row r="13990" ht="12.75" hidden="1"/>
    <row r="13991" ht="12.75" hidden="1"/>
    <row r="13992" ht="12.75" hidden="1"/>
    <row r="13993" ht="12.75" hidden="1"/>
    <row r="13994" ht="12.75" hidden="1"/>
    <row r="13995" ht="12.75" hidden="1"/>
    <row r="13996" ht="12.75" hidden="1"/>
    <row r="13997" ht="12.75" hidden="1"/>
    <row r="13998" ht="12.75" hidden="1"/>
    <row r="13999" ht="12.75" hidden="1"/>
    <row r="14000" ht="12.75" hidden="1"/>
    <row r="14001" ht="12.75" hidden="1"/>
    <row r="14002" ht="12.75" hidden="1"/>
    <row r="14003" ht="12.75" hidden="1"/>
    <row r="14004" ht="12.75" hidden="1"/>
    <row r="14005" ht="12.75" hidden="1"/>
    <row r="14006" ht="12.75" hidden="1"/>
    <row r="14007" ht="12.75" hidden="1"/>
    <row r="14008" ht="12.75" hidden="1"/>
    <row r="14009" ht="12.75" hidden="1"/>
    <row r="14010" ht="12.75" hidden="1"/>
    <row r="14011" ht="12.75" hidden="1"/>
    <row r="14012" ht="12.75" hidden="1"/>
    <row r="14013" ht="12.75" hidden="1"/>
    <row r="14014" ht="12.75" hidden="1"/>
    <row r="14015" ht="12.75" hidden="1"/>
    <row r="14016" ht="12.75" hidden="1"/>
    <row r="14017" ht="12.75" hidden="1"/>
    <row r="14018" ht="12.75" hidden="1"/>
    <row r="14019" ht="12.75" hidden="1"/>
    <row r="14020" ht="12.75" hidden="1"/>
    <row r="14021" ht="12.75" hidden="1"/>
    <row r="14022" ht="12.75" hidden="1"/>
    <row r="14023" ht="12.75" hidden="1"/>
    <row r="14024" ht="12.75" hidden="1"/>
    <row r="14025" ht="12.75" hidden="1"/>
    <row r="14026" ht="12.75" hidden="1"/>
    <row r="14027" ht="12.75" hidden="1"/>
    <row r="14028" ht="12.75" hidden="1"/>
    <row r="14029" ht="12.75" hidden="1"/>
    <row r="14030" ht="12.75" hidden="1"/>
    <row r="14031" ht="12.75" hidden="1"/>
    <row r="14032" ht="12.75" hidden="1"/>
    <row r="14033" ht="12.75" hidden="1"/>
    <row r="14034" ht="12.75" hidden="1"/>
    <row r="14035" ht="12.75" hidden="1"/>
    <row r="14036" ht="12.75" hidden="1"/>
    <row r="14037" ht="12.75" hidden="1"/>
    <row r="14038" ht="12.75" hidden="1"/>
    <row r="14039" ht="12.75" hidden="1"/>
    <row r="14040" ht="12.75" hidden="1"/>
    <row r="14041" ht="12.75" hidden="1"/>
    <row r="14042" ht="12.75" hidden="1"/>
    <row r="14043" ht="12.75" hidden="1"/>
    <row r="14044" ht="12.75" hidden="1"/>
    <row r="14045" ht="12.75" hidden="1"/>
    <row r="14046" ht="12.75" hidden="1"/>
    <row r="14047" ht="12.75" hidden="1"/>
    <row r="14048" ht="12.75" hidden="1"/>
    <row r="14049" ht="12.75" hidden="1"/>
    <row r="14050" ht="12.75" hidden="1"/>
    <row r="14051" ht="12.75" hidden="1"/>
    <row r="14052" ht="12.75" hidden="1"/>
    <row r="14053" ht="12.75" hidden="1"/>
    <row r="14054" ht="12.75" hidden="1"/>
    <row r="14055" ht="12.75" hidden="1"/>
    <row r="14056" ht="12.75" hidden="1"/>
    <row r="14057" ht="12.75" hidden="1"/>
    <row r="14058" ht="12.75" hidden="1"/>
    <row r="14059" ht="12.75" hidden="1"/>
    <row r="14060" ht="12.75" hidden="1"/>
    <row r="14061" ht="12.75" hidden="1"/>
    <row r="14062" ht="12.75" hidden="1"/>
    <row r="14063" ht="12.75" hidden="1"/>
    <row r="14064" ht="12.75" hidden="1"/>
    <row r="14065" ht="12.75" hidden="1"/>
    <row r="14066" ht="12.75" hidden="1"/>
    <row r="14067" ht="12.75" hidden="1"/>
    <row r="14068" ht="12.75" hidden="1"/>
    <row r="14069" ht="12.75" hidden="1"/>
    <row r="14070" ht="12.75" hidden="1"/>
    <row r="14071" ht="12.75" hidden="1"/>
    <row r="14072" ht="12.75" hidden="1"/>
    <row r="14073" ht="12.75" hidden="1"/>
    <row r="14074" ht="12.75" hidden="1"/>
    <row r="14075" ht="12.75" hidden="1"/>
    <row r="14076" ht="12.75" hidden="1"/>
    <row r="14077" ht="12.75" hidden="1"/>
    <row r="14078" ht="12.75" hidden="1"/>
    <row r="14079" ht="12.75" hidden="1"/>
    <row r="14080" ht="12.75" hidden="1"/>
    <row r="14081" ht="12.75" hidden="1"/>
    <row r="14082" ht="12.75" hidden="1"/>
    <row r="14083" ht="12.75" hidden="1"/>
    <row r="14084" ht="12.75" hidden="1"/>
    <row r="14085" ht="12.75" hidden="1"/>
    <row r="14086" ht="12.75" hidden="1"/>
    <row r="14087" ht="12.75" hidden="1"/>
    <row r="14088" ht="12.75" hidden="1"/>
    <row r="14089" ht="12.75" hidden="1"/>
    <row r="14090" ht="12.75" hidden="1"/>
    <row r="14091" ht="12.75" hidden="1"/>
    <row r="14092" ht="12.75" hidden="1"/>
    <row r="14093" ht="12.75" hidden="1"/>
    <row r="14094" ht="12.75" hidden="1"/>
    <row r="14095" ht="12.75" hidden="1"/>
    <row r="14096" ht="12.75" hidden="1"/>
    <row r="14097" ht="12.75" hidden="1"/>
    <row r="14098" ht="12.75" hidden="1"/>
    <row r="14099" ht="12.75" hidden="1"/>
    <row r="14100" ht="12.75" hidden="1"/>
    <row r="14101" ht="12.75" hidden="1"/>
    <row r="14102" ht="12.75" hidden="1"/>
    <row r="14103" ht="12.75" hidden="1"/>
    <row r="14104" ht="12.75" hidden="1"/>
    <row r="14105" ht="12.75" hidden="1"/>
    <row r="14106" ht="12.75" hidden="1"/>
    <row r="14107" ht="12.75" hidden="1"/>
    <row r="14108" ht="12.75" hidden="1"/>
    <row r="14109" ht="12.75" hidden="1"/>
    <row r="14110" ht="12.75" hidden="1"/>
    <row r="14111" ht="12.75" hidden="1"/>
    <row r="14112" ht="12.75" hidden="1"/>
    <row r="14113" ht="12.75" hidden="1"/>
    <row r="14114" ht="12.75" hidden="1"/>
    <row r="14115" ht="12.75" hidden="1"/>
    <row r="14116" ht="12.75" hidden="1"/>
    <row r="14117" ht="12.75" hidden="1"/>
    <row r="14118" ht="12.75" hidden="1"/>
    <row r="14119" ht="12.75" hidden="1"/>
    <row r="14120" ht="12.75" hidden="1"/>
    <row r="14121" ht="12.75" hidden="1"/>
    <row r="14122" ht="12.75" hidden="1"/>
    <row r="14123" ht="12.75" hidden="1"/>
    <row r="14124" ht="12.75" hidden="1"/>
    <row r="14125" ht="12.75" hidden="1"/>
    <row r="14126" ht="12.75" hidden="1"/>
    <row r="14127" ht="12.75" hidden="1"/>
    <row r="14128" ht="12.75" hidden="1"/>
    <row r="14129" ht="12.75" hidden="1"/>
    <row r="14130" ht="12.75" hidden="1"/>
    <row r="14131" ht="12.75" hidden="1"/>
    <row r="14132" ht="12.75" hidden="1"/>
    <row r="14133" ht="12.75" hidden="1"/>
    <row r="14134" ht="12.75" hidden="1"/>
    <row r="14135" ht="12.75" hidden="1"/>
    <row r="14136" ht="12.75" hidden="1"/>
    <row r="14137" ht="12.75" hidden="1"/>
    <row r="14138" ht="12.75" hidden="1"/>
    <row r="14139" ht="12.75" hidden="1"/>
    <row r="14140" ht="12.75" hidden="1"/>
    <row r="14141" ht="12.75" hidden="1"/>
    <row r="14142" ht="12.75" hidden="1"/>
    <row r="14143" ht="12.75" hidden="1"/>
    <row r="14144" ht="12.75" hidden="1"/>
    <row r="14145" ht="12.75" hidden="1"/>
    <row r="14146" ht="12.75" hidden="1"/>
    <row r="14147" ht="12.75" hidden="1"/>
    <row r="14148" ht="12.75" hidden="1"/>
    <row r="14149" ht="12.75" hidden="1"/>
    <row r="14150" ht="12.75" hidden="1"/>
    <row r="14151" ht="12.75" hidden="1"/>
    <row r="14152" ht="12.75" hidden="1"/>
    <row r="14153" ht="12.75" hidden="1"/>
    <row r="14154" ht="12.75" hidden="1"/>
    <row r="14155" ht="12.75" hidden="1"/>
    <row r="14156" ht="12.75" hidden="1"/>
    <row r="14157" ht="12.75" hidden="1"/>
    <row r="14158" ht="12.75" hidden="1"/>
    <row r="14159" ht="12.75" hidden="1"/>
    <row r="14160" ht="12.75" hidden="1"/>
    <row r="14161" ht="12.75" hidden="1"/>
    <row r="14162" ht="12.75" hidden="1"/>
    <row r="14163" ht="12.75" hidden="1"/>
    <row r="14164" ht="12.75" hidden="1"/>
    <row r="14165" ht="12.75" hidden="1"/>
    <row r="14166" ht="12.75" hidden="1"/>
    <row r="14167" ht="12.75" hidden="1"/>
    <row r="14168" ht="12.75" hidden="1"/>
    <row r="14169" ht="12.75" hidden="1"/>
    <row r="14170" ht="12.75" hidden="1"/>
    <row r="14171" ht="12.75" hidden="1"/>
    <row r="14172" ht="12.75" hidden="1"/>
    <row r="14173" ht="12.75" hidden="1"/>
    <row r="14174" ht="12.75" hidden="1"/>
    <row r="14175" ht="12.75" hidden="1"/>
    <row r="14176" ht="12.75" hidden="1"/>
    <row r="14177" ht="12.75" hidden="1"/>
    <row r="14178" ht="12.75" hidden="1"/>
    <row r="14179" ht="12.75" hidden="1"/>
    <row r="14180" ht="12.75" hidden="1"/>
    <row r="14181" ht="12.75" hidden="1"/>
    <row r="14182" ht="12.75" hidden="1"/>
    <row r="14183" ht="12.75" hidden="1"/>
    <row r="14184" ht="12.75" hidden="1"/>
    <row r="14185" ht="12.75" hidden="1"/>
    <row r="14186" ht="12.75" hidden="1"/>
    <row r="14187" ht="12.75" hidden="1"/>
    <row r="14188" ht="12.75" hidden="1"/>
    <row r="14189" ht="12.75" hidden="1"/>
    <row r="14190" ht="12.75" hidden="1"/>
    <row r="14191" ht="12.75" hidden="1"/>
    <row r="14192" ht="12.75" hidden="1"/>
    <row r="14193" ht="12.75" hidden="1"/>
    <row r="14194" ht="12.75" hidden="1"/>
    <row r="14195" ht="12.75" hidden="1"/>
    <row r="14196" ht="12.75" hidden="1"/>
    <row r="14197" ht="12.75" hidden="1"/>
    <row r="14198" ht="12.75" hidden="1"/>
    <row r="14199" ht="12.75" hidden="1"/>
    <row r="14200" ht="12.75" hidden="1"/>
    <row r="14201" ht="12.75" hidden="1"/>
    <row r="14202" ht="12.75" hidden="1"/>
    <row r="14203" ht="12.75" hidden="1"/>
    <row r="14204" ht="12.75" hidden="1"/>
    <row r="14205" ht="12.75" hidden="1"/>
    <row r="14206" ht="12.75" hidden="1"/>
    <row r="14207" ht="12.75" hidden="1"/>
    <row r="14208" ht="12.75" hidden="1"/>
    <row r="14209" ht="12.75" hidden="1"/>
    <row r="14210" ht="12.75" hidden="1"/>
    <row r="14211" ht="12.75" hidden="1"/>
    <row r="14212" ht="12.75" hidden="1"/>
    <row r="14213" ht="12.75" hidden="1"/>
    <row r="14214" ht="12.75" hidden="1"/>
    <row r="14215" ht="12.75" hidden="1"/>
    <row r="14216" ht="12.75" hidden="1"/>
    <row r="14217" ht="12.75" hidden="1"/>
    <row r="14218" ht="12.75" hidden="1"/>
    <row r="14219" ht="12.75" hidden="1"/>
    <row r="14220" ht="12.75" hidden="1"/>
    <row r="14221" ht="12.75" hidden="1"/>
    <row r="14222" ht="12.75" hidden="1"/>
    <row r="14223" ht="12.75" hidden="1"/>
    <row r="14224" ht="12.75" hidden="1"/>
    <row r="14225" ht="12.75" hidden="1"/>
    <row r="14226" ht="12.75" hidden="1"/>
    <row r="14227" ht="12.75" hidden="1"/>
    <row r="14228" ht="12.75" hidden="1"/>
    <row r="14229" ht="12.75" hidden="1"/>
    <row r="14230" ht="12.75" hidden="1"/>
    <row r="14231" ht="12.75" hidden="1"/>
    <row r="14232" ht="12.75" hidden="1"/>
    <row r="14233" ht="12.75" hidden="1"/>
    <row r="14234" ht="12.75" hidden="1"/>
    <row r="14235" ht="12.75" hidden="1"/>
    <row r="14236" ht="12.75" hidden="1"/>
    <row r="14237" ht="12.75" hidden="1"/>
    <row r="14238" ht="12.75" hidden="1"/>
    <row r="14239" ht="12.75" hidden="1"/>
    <row r="14240" ht="12.75" hidden="1"/>
    <row r="14241" ht="12.75" hidden="1"/>
    <row r="14242" ht="12.75" hidden="1"/>
    <row r="14243" ht="12.75" hidden="1"/>
    <row r="14244" ht="12.75" hidden="1"/>
    <row r="14245" ht="12.75" hidden="1"/>
    <row r="14246" ht="12.75" hidden="1"/>
    <row r="14247" ht="12.75" hidden="1"/>
    <row r="14248" ht="12.75" hidden="1"/>
    <row r="14249" ht="12.75" hidden="1"/>
    <row r="14250" ht="12.75" hidden="1"/>
    <row r="14251" ht="12.75" hidden="1"/>
    <row r="14252" ht="12.75" hidden="1"/>
    <row r="14253" ht="12.75" hidden="1"/>
    <row r="14254" ht="12.75" hidden="1"/>
    <row r="14255" ht="12.75" hidden="1"/>
    <row r="14256" ht="12.75" hidden="1"/>
    <row r="14257" ht="12.75" hidden="1"/>
    <row r="14258" ht="12.75" hidden="1"/>
    <row r="14259" ht="12.75" hidden="1"/>
    <row r="14260" ht="12.75" hidden="1"/>
    <row r="14261" ht="12.75" hidden="1"/>
    <row r="14262" ht="12.75" hidden="1"/>
    <row r="14263" ht="12.75" hidden="1"/>
    <row r="14264" ht="12.75" hidden="1"/>
    <row r="14265" ht="12.75" hidden="1"/>
    <row r="14266" ht="12.75" hidden="1"/>
    <row r="14267" ht="12.75" hidden="1"/>
    <row r="14268" ht="12.75" hidden="1"/>
    <row r="14269" ht="12.75" hidden="1"/>
    <row r="14270" ht="12.75" hidden="1"/>
    <row r="14271" ht="12.75" hidden="1"/>
    <row r="14272" ht="12.75" hidden="1"/>
    <row r="14273" ht="12.75" hidden="1"/>
    <row r="14274" ht="12.75" hidden="1"/>
    <row r="14275" ht="12.75" hidden="1"/>
    <row r="14276" ht="12.75" hidden="1"/>
    <row r="14277" ht="12.75" hidden="1"/>
    <row r="14278" ht="12.75" hidden="1"/>
    <row r="14279" ht="12.75" hidden="1"/>
    <row r="14280" ht="12.75" hidden="1"/>
    <row r="14281" ht="12.75" hidden="1"/>
    <row r="14282" ht="12.75" hidden="1"/>
    <row r="14283" ht="12.75" hidden="1"/>
    <row r="14284" ht="12.75" hidden="1"/>
    <row r="14285" ht="12.75" hidden="1"/>
    <row r="14286" ht="12.75" hidden="1"/>
    <row r="14287" ht="12.75" hidden="1"/>
    <row r="14288" ht="12.75" hidden="1"/>
    <row r="14289" ht="12.75" hidden="1"/>
    <row r="14290" ht="12.75" hidden="1"/>
    <row r="14291" ht="12.75" hidden="1"/>
    <row r="14292" ht="12.75" hidden="1"/>
    <row r="14293" ht="12.75" hidden="1"/>
    <row r="14294" ht="12.75" hidden="1"/>
    <row r="14295" ht="12.75" hidden="1"/>
    <row r="14296" ht="12.75" hidden="1"/>
    <row r="14297" ht="12.75" hidden="1"/>
    <row r="14298" ht="12.75" hidden="1"/>
    <row r="14299" ht="12.75" hidden="1"/>
    <row r="14300" ht="12.75" hidden="1"/>
    <row r="14301" ht="12.75" hidden="1"/>
    <row r="14302" ht="12.75" hidden="1"/>
    <row r="14303" ht="12.75" hidden="1"/>
    <row r="14304" ht="12.75" hidden="1"/>
    <row r="14305" ht="12.75" hidden="1"/>
    <row r="14306" ht="12.75" hidden="1"/>
    <row r="14307" ht="12.75" hidden="1"/>
    <row r="14308" ht="12.75" hidden="1"/>
    <row r="14309" ht="12.75" hidden="1"/>
    <row r="14310" ht="12.75" hidden="1"/>
    <row r="14311" ht="12.75" hidden="1"/>
    <row r="14312" ht="12.75" hidden="1"/>
    <row r="14313" ht="12.75" hidden="1"/>
    <row r="14314" ht="12.75" hidden="1"/>
    <row r="14315" ht="12.75" hidden="1"/>
    <row r="14316" ht="12.75" hidden="1"/>
    <row r="14317" ht="12.75" hidden="1"/>
    <row r="14318" ht="12.75" hidden="1"/>
    <row r="14319" ht="12.75" hidden="1"/>
    <row r="14320" ht="12.75" hidden="1"/>
    <row r="14321" ht="12.75" hidden="1"/>
    <row r="14322" ht="12.75" hidden="1"/>
    <row r="14323" ht="12.75" hidden="1"/>
    <row r="14324" ht="12.75" hidden="1"/>
    <row r="14325" ht="12.75" hidden="1"/>
    <row r="14326" ht="12.75" hidden="1"/>
    <row r="14327" ht="12.75" hidden="1"/>
    <row r="14328" ht="12.75" hidden="1"/>
    <row r="14329" ht="12.75" hidden="1"/>
    <row r="14330" ht="12.75" hidden="1"/>
    <row r="14331" ht="12.75" hidden="1"/>
    <row r="14332" ht="12.75" hidden="1"/>
    <row r="14333" ht="12.75" hidden="1"/>
    <row r="14334" ht="12.75" hidden="1"/>
    <row r="14335" ht="12.75" hidden="1"/>
    <row r="14336" ht="12.75" hidden="1"/>
    <row r="14337" ht="12.75" hidden="1"/>
    <row r="14338" ht="12.75" hidden="1"/>
    <row r="14339" ht="12.75" hidden="1"/>
    <row r="14340" ht="12.75" hidden="1"/>
    <row r="14341" ht="12.75" hidden="1"/>
    <row r="14342" ht="12.75" hidden="1"/>
    <row r="14343" ht="12.75" hidden="1"/>
    <row r="14344" ht="12.75" hidden="1"/>
    <row r="14345" ht="12.75" hidden="1"/>
    <row r="14346" ht="12.75" hidden="1"/>
    <row r="14347" ht="12.75" hidden="1"/>
    <row r="14348" ht="12.75" hidden="1"/>
    <row r="14349" ht="12.75" hidden="1"/>
    <row r="14350" ht="12.75" hidden="1"/>
    <row r="14351" ht="12.75" hidden="1"/>
    <row r="14352" ht="12.75" hidden="1"/>
    <row r="14353" ht="12.75" hidden="1"/>
    <row r="14354" ht="12.75" hidden="1"/>
    <row r="14355" ht="12.75" hidden="1"/>
    <row r="14356" ht="12.75" hidden="1"/>
    <row r="14357" ht="12.75" hidden="1"/>
    <row r="14358" ht="12.75" hidden="1"/>
    <row r="14359" ht="12.75" hidden="1"/>
    <row r="14360" ht="12.75" hidden="1"/>
    <row r="14361" ht="12.75" hidden="1"/>
    <row r="14362" ht="12.75" hidden="1"/>
    <row r="14363" ht="12.75" hidden="1"/>
    <row r="14364" ht="12.75" hidden="1"/>
    <row r="14365" ht="12.75" hidden="1"/>
    <row r="14366" ht="12.75" hidden="1"/>
    <row r="14367" ht="12.75" hidden="1"/>
    <row r="14368" ht="12.75" hidden="1"/>
    <row r="14369" ht="12.75" hidden="1"/>
    <row r="14370" ht="12.75" hidden="1"/>
    <row r="14371" ht="12.75" hidden="1"/>
    <row r="14372" ht="12.75" hidden="1"/>
    <row r="14373" ht="12.75" hidden="1"/>
    <row r="14374" ht="12.75" hidden="1"/>
    <row r="14375" ht="12.75" hidden="1"/>
    <row r="14376" ht="12.75" hidden="1"/>
    <row r="14377" ht="12.75" hidden="1"/>
    <row r="14378" ht="12.75" hidden="1"/>
    <row r="14379" ht="12.75" hidden="1"/>
    <row r="14380" ht="12.75" hidden="1"/>
    <row r="14381" ht="12.75" hidden="1"/>
    <row r="14382" ht="12.75" hidden="1"/>
    <row r="14383" ht="12.75" hidden="1"/>
    <row r="14384" ht="12.75" hidden="1"/>
    <row r="14385" ht="12.75" hidden="1"/>
    <row r="14386" ht="12.75" hidden="1"/>
    <row r="14387" ht="12.75" hidden="1"/>
    <row r="14388" ht="12.75" hidden="1"/>
    <row r="14389" ht="12.75" hidden="1"/>
    <row r="14390" ht="12.75" hidden="1"/>
    <row r="14391" ht="12.75" hidden="1"/>
    <row r="14392" ht="12.75" hidden="1"/>
    <row r="14393" ht="12.75" hidden="1"/>
    <row r="14394" ht="12.75" hidden="1"/>
    <row r="14395" ht="12.75" hidden="1"/>
    <row r="14396" ht="12.75" hidden="1"/>
    <row r="14397" ht="12.75" hidden="1"/>
    <row r="14398" ht="12.75" hidden="1"/>
    <row r="14399" ht="12.75" hidden="1"/>
    <row r="14400" ht="12.75" hidden="1"/>
    <row r="14401" ht="12.75" hidden="1"/>
    <row r="14402" ht="12.75" hidden="1"/>
    <row r="14403" ht="12.75" hidden="1"/>
    <row r="14404" ht="12.75" hidden="1"/>
    <row r="14405" ht="12.75" hidden="1"/>
    <row r="14406" ht="12.75" hidden="1"/>
    <row r="14407" ht="12.75" hidden="1"/>
    <row r="14408" ht="12.75" hidden="1"/>
    <row r="14409" ht="12.75" hidden="1"/>
    <row r="14410" ht="12.75" hidden="1"/>
    <row r="14411" ht="12.75" hidden="1"/>
    <row r="14412" ht="12.75" hidden="1"/>
    <row r="14413" ht="12.75" hidden="1"/>
    <row r="14414" ht="12.75" hidden="1"/>
    <row r="14415" ht="12.75" hidden="1"/>
    <row r="14416" ht="12.75" hidden="1"/>
    <row r="14417" ht="12.75" hidden="1"/>
    <row r="14418" ht="12.75" hidden="1"/>
    <row r="14419" ht="12.75" hidden="1"/>
    <row r="14420" ht="12.75" hidden="1"/>
    <row r="14421" ht="12.75" hidden="1"/>
    <row r="14422" ht="12.75" hidden="1"/>
    <row r="14423" ht="12.75" hidden="1"/>
    <row r="14424" ht="12.75" hidden="1"/>
    <row r="14425" ht="12.75" hidden="1"/>
    <row r="14426" ht="12.75" hidden="1"/>
    <row r="14427" ht="12.75" hidden="1"/>
    <row r="14428" ht="12.75" hidden="1"/>
    <row r="14429" ht="12.75" hidden="1"/>
    <row r="14430" ht="12.75" hidden="1"/>
    <row r="14431" ht="12.75" hidden="1"/>
    <row r="14432" ht="12.75" hidden="1"/>
    <row r="14433" ht="12.75" hidden="1"/>
    <row r="14434" ht="12.75" hidden="1"/>
    <row r="14435" ht="12.75" hidden="1"/>
    <row r="14436" ht="12.75" hidden="1"/>
    <row r="14437" ht="12.75" hidden="1"/>
    <row r="14438" ht="12.75" hidden="1"/>
    <row r="14439" ht="12.75" hidden="1"/>
    <row r="14440" ht="12.75" hidden="1"/>
    <row r="14441" ht="12.75" hidden="1"/>
    <row r="14442" ht="12.75" hidden="1"/>
    <row r="14443" ht="12.75" hidden="1"/>
    <row r="14444" ht="12.75" hidden="1"/>
    <row r="14445" ht="12.75" hidden="1"/>
    <row r="14446" ht="12.75" hidden="1"/>
    <row r="14447" ht="12.75" hidden="1"/>
    <row r="14448" ht="12.75" hidden="1"/>
    <row r="14449" ht="12.75" hidden="1"/>
    <row r="14450" ht="12.75" hidden="1"/>
    <row r="14451" ht="12.75" hidden="1"/>
    <row r="14452" ht="12.75" hidden="1"/>
    <row r="14453" ht="12.75" hidden="1"/>
    <row r="14454" ht="12.75" hidden="1"/>
    <row r="14455" ht="12.75" hidden="1"/>
    <row r="14456" ht="12.75" hidden="1"/>
    <row r="14457" ht="12.75" hidden="1"/>
    <row r="14458" ht="12.75" hidden="1"/>
    <row r="14459" ht="12.75" hidden="1"/>
    <row r="14460" ht="12.75" hidden="1"/>
    <row r="14461" ht="12.75" hidden="1"/>
    <row r="14462" ht="12.75" hidden="1"/>
    <row r="14463" ht="12.75" hidden="1"/>
    <row r="14464" ht="12.75" hidden="1"/>
    <row r="14465" ht="12.75" hidden="1"/>
    <row r="14466" ht="12.75" hidden="1"/>
    <row r="14467" ht="12.75" hidden="1"/>
    <row r="14468" ht="12.75" hidden="1"/>
    <row r="14469" ht="12.75" hidden="1"/>
    <row r="14470" ht="12.75" hidden="1"/>
    <row r="14471" ht="12.75" hidden="1"/>
    <row r="14472" ht="12.75" hidden="1"/>
    <row r="14473" ht="12.75" hidden="1"/>
    <row r="14474" ht="12.75" hidden="1"/>
    <row r="14475" ht="12.75" hidden="1"/>
    <row r="14476" ht="12.75" hidden="1"/>
    <row r="14477" ht="12.75" hidden="1"/>
    <row r="14478" ht="12.75" hidden="1"/>
    <row r="14479" ht="12.75" hidden="1"/>
    <row r="14480" ht="12.75" hidden="1"/>
    <row r="14481" ht="12.75" hidden="1"/>
    <row r="14482" ht="12.75" hidden="1"/>
    <row r="14483" ht="12.75" hidden="1"/>
    <row r="14484" ht="12.75" hidden="1"/>
    <row r="14485" ht="12.75" hidden="1"/>
    <row r="14486" ht="12.75" hidden="1"/>
    <row r="14487" ht="12.75" hidden="1"/>
    <row r="14488" ht="12.75" hidden="1"/>
    <row r="14489" ht="12.75" hidden="1"/>
    <row r="14490" ht="12.75" hidden="1"/>
    <row r="14491" ht="12.75" hidden="1"/>
    <row r="14492" ht="12.75" hidden="1"/>
    <row r="14493" ht="12.75" hidden="1"/>
    <row r="14494" ht="12.75" hidden="1"/>
    <row r="14495" ht="12.75" hidden="1"/>
    <row r="14496" ht="12.75" hidden="1"/>
    <row r="14497" ht="12.75" hidden="1"/>
    <row r="14498" ht="12.75" hidden="1"/>
    <row r="14499" ht="12.75" hidden="1"/>
    <row r="14500" ht="12.75" hidden="1"/>
    <row r="14501" ht="12.75" hidden="1"/>
    <row r="14502" ht="12.75" hidden="1"/>
    <row r="14503" ht="12.75" hidden="1"/>
    <row r="14504" ht="12.75" hidden="1"/>
    <row r="14505" ht="12.75" hidden="1"/>
    <row r="14506" ht="12.75" hidden="1"/>
    <row r="14507" ht="12.75" hidden="1"/>
    <row r="14508" ht="12.75" hidden="1"/>
    <row r="14509" ht="12.75" hidden="1"/>
    <row r="14510" ht="12.75" hidden="1"/>
    <row r="14511" ht="12.75" hidden="1"/>
    <row r="14512" ht="12.75" hidden="1"/>
    <row r="14513" ht="12.75" hidden="1"/>
    <row r="14514" ht="12.75" hidden="1"/>
    <row r="14515" ht="12.75" hidden="1"/>
    <row r="14516" ht="12.75" hidden="1"/>
    <row r="14517" ht="12.75" hidden="1"/>
    <row r="14518" ht="12.75" hidden="1"/>
    <row r="14519" ht="12.75" hidden="1"/>
    <row r="14520" ht="12.75" hidden="1"/>
    <row r="14521" ht="12.75" hidden="1"/>
    <row r="14522" ht="12.75" hidden="1"/>
    <row r="14523" ht="12.75" hidden="1"/>
    <row r="14524" ht="12.75" hidden="1"/>
    <row r="14525" ht="12.75" hidden="1"/>
    <row r="14526" ht="12.75" hidden="1"/>
    <row r="14527" ht="12.75" hidden="1"/>
    <row r="14528" ht="12.75" hidden="1"/>
    <row r="14529" ht="12.75" hidden="1"/>
    <row r="14530" ht="12.75" hidden="1"/>
    <row r="14531" ht="12.75" hidden="1"/>
    <row r="14532" ht="12.75" hidden="1"/>
    <row r="14533" ht="12.75" hidden="1"/>
    <row r="14534" ht="12.75" hidden="1"/>
    <row r="14535" ht="12.75" hidden="1"/>
    <row r="14536" ht="12.75" hidden="1"/>
    <row r="14537" ht="12.75" hidden="1"/>
    <row r="14538" ht="12.75" hidden="1"/>
    <row r="14539" ht="12.75" hidden="1"/>
    <row r="14540" ht="12.75" hidden="1"/>
    <row r="14541" ht="12.75" hidden="1"/>
    <row r="14542" ht="12.75" hidden="1"/>
    <row r="14543" ht="12.75" hidden="1"/>
    <row r="14544" ht="12.75" hidden="1"/>
    <row r="14545" ht="12.75" hidden="1"/>
    <row r="14546" ht="12.75" hidden="1"/>
    <row r="14547" ht="12.75" hidden="1"/>
    <row r="14548" ht="12.75" hidden="1"/>
    <row r="14549" ht="12.75" hidden="1"/>
    <row r="14550" ht="12.75" hidden="1"/>
    <row r="14551" ht="12.75" hidden="1"/>
    <row r="14552" ht="12.75" hidden="1"/>
    <row r="14553" ht="12.75" hidden="1"/>
    <row r="14554" ht="12.75" hidden="1"/>
    <row r="14555" ht="12.75" hidden="1"/>
    <row r="14556" ht="12.75" hidden="1"/>
    <row r="14557" ht="12.75" hidden="1"/>
    <row r="14558" ht="12.75" hidden="1"/>
    <row r="14559" ht="12.75" hidden="1"/>
    <row r="14560" ht="12.75" hidden="1"/>
    <row r="14561" ht="12.75" hidden="1"/>
    <row r="14562" ht="12.75" hidden="1"/>
    <row r="14563" ht="12.75" hidden="1"/>
    <row r="14564" ht="12.75" hidden="1"/>
    <row r="14565" ht="12.75" hidden="1"/>
    <row r="14566" ht="12.75" hidden="1"/>
    <row r="14567" ht="12.75" hidden="1"/>
    <row r="14568" ht="12.75" hidden="1"/>
    <row r="14569" ht="12.75" hidden="1"/>
    <row r="14570" ht="12.75" hidden="1"/>
    <row r="14571" ht="12.75" hidden="1"/>
    <row r="14572" ht="12.75" hidden="1"/>
    <row r="14573" ht="12.75" hidden="1"/>
    <row r="14574" ht="12.75" hidden="1"/>
    <row r="14575" ht="12.75" hidden="1"/>
    <row r="14576" ht="12.75" hidden="1"/>
    <row r="14577" ht="12.75" hidden="1"/>
    <row r="14578" ht="12.75" hidden="1"/>
    <row r="14579" ht="12.75" hidden="1"/>
    <row r="14580" ht="12.75" hidden="1"/>
    <row r="14581" ht="12.75" hidden="1"/>
    <row r="14582" ht="12.75" hidden="1"/>
    <row r="14583" ht="12.75" hidden="1"/>
    <row r="14584" ht="12.75" hidden="1"/>
    <row r="14585" ht="12.75" hidden="1"/>
    <row r="14586" ht="12.75" hidden="1"/>
    <row r="14587" ht="12.75" hidden="1"/>
    <row r="14588" ht="12.75" hidden="1"/>
    <row r="14589" ht="12.75" hidden="1"/>
    <row r="14590" ht="12.75" hidden="1"/>
    <row r="14591" ht="12.75" hidden="1"/>
    <row r="14592" ht="12.75" hidden="1"/>
    <row r="14593" ht="12.75" hidden="1"/>
    <row r="14594" ht="12.75" hidden="1"/>
    <row r="14595" ht="12.75" hidden="1"/>
    <row r="14596" ht="12.75" hidden="1"/>
    <row r="14597" ht="12.75" hidden="1"/>
    <row r="14598" ht="12.75" hidden="1"/>
    <row r="14599" ht="12.75" hidden="1"/>
    <row r="14600" ht="12.75" hidden="1"/>
    <row r="14601" ht="12.75" hidden="1"/>
    <row r="14602" ht="12.75" hidden="1"/>
    <row r="14603" ht="12.75" hidden="1"/>
    <row r="14604" ht="12.75" hidden="1"/>
    <row r="14605" ht="12.75" hidden="1"/>
    <row r="14606" ht="12.75" hidden="1"/>
    <row r="14607" ht="12.75" hidden="1"/>
    <row r="14608" ht="12.75" hidden="1"/>
    <row r="14609" ht="12.75" hidden="1"/>
    <row r="14610" ht="12.75" hidden="1"/>
    <row r="14611" ht="12.75" hidden="1"/>
    <row r="14612" ht="12.75" hidden="1"/>
    <row r="14613" ht="12.75" hidden="1"/>
    <row r="14614" ht="12.75" hidden="1"/>
    <row r="14615" ht="12.75" hidden="1"/>
    <row r="14616" ht="12.75" hidden="1"/>
    <row r="14617" ht="12.75" hidden="1"/>
    <row r="14618" ht="12.75" hidden="1"/>
    <row r="14619" ht="12.75" hidden="1"/>
    <row r="14620" ht="12.75" hidden="1"/>
    <row r="14621" ht="12.75" hidden="1"/>
    <row r="14622" ht="12.75" hidden="1"/>
    <row r="14623" ht="12.75" hidden="1"/>
    <row r="14624" ht="12.75" hidden="1"/>
    <row r="14625" ht="12.75" hidden="1"/>
    <row r="14626" ht="12.75" hidden="1"/>
    <row r="14627" ht="12.75" hidden="1"/>
    <row r="14628" ht="12.75" hidden="1"/>
    <row r="14629" ht="12.75" hidden="1"/>
    <row r="14630" ht="12.75" hidden="1"/>
    <row r="14631" ht="12.75" hidden="1"/>
    <row r="14632" ht="12.75" hidden="1"/>
    <row r="14633" ht="12.75" hidden="1"/>
    <row r="14634" ht="12.75" hidden="1"/>
    <row r="14635" ht="12.75" hidden="1"/>
    <row r="14636" ht="12.75" hidden="1"/>
    <row r="14637" ht="12.75" hidden="1"/>
    <row r="14638" ht="12.75" hidden="1"/>
    <row r="14639" ht="12.75" hidden="1"/>
    <row r="14640" ht="12.75" hidden="1"/>
    <row r="14641" ht="12.75" hidden="1"/>
    <row r="14642" ht="12.75" hidden="1"/>
    <row r="14643" ht="12.75" hidden="1"/>
    <row r="14644" ht="12.75" hidden="1"/>
    <row r="14645" ht="12.75" hidden="1"/>
    <row r="14646" ht="12.75" hidden="1"/>
    <row r="14647" ht="12.75" hidden="1"/>
    <row r="14648" ht="12.75" hidden="1"/>
    <row r="14649" ht="12.75" hidden="1"/>
    <row r="14650" ht="12.75" hidden="1"/>
    <row r="14651" ht="12.75" hidden="1"/>
    <row r="14652" ht="12.75" hidden="1"/>
    <row r="14653" ht="12.75" hidden="1"/>
    <row r="14654" ht="12.75" hidden="1"/>
    <row r="14655" ht="12.75" hidden="1"/>
    <row r="14656" ht="12.75" hidden="1"/>
    <row r="14657" ht="12.75" hidden="1"/>
    <row r="14658" ht="12.75" hidden="1"/>
    <row r="14659" ht="12.75" hidden="1"/>
    <row r="14660" ht="12.75" hidden="1"/>
    <row r="14661" ht="12.75" hidden="1"/>
    <row r="14662" ht="12.75" hidden="1"/>
    <row r="14663" ht="12.75" hidden="1"/>
    <row r="14664" ht="12.75" hidden="1"/>
    <row r="14665" ht="12.75" hidden="1"/>
    <row r="14666" ht="12.75" hidden="1"/>
    <row r="14667" ht="12.75" hidden="1"/>
    <row r="14668" ht="12.75" hidden="1"/>
    <row r="14669" ht="12.75" hidden="1"/>
    <row r="14670" ht="12.75" hidden="1"/>
    <row r="14671" ht="12.75" hidden="1"/>
    <row r="14672" ht="12.75" hidden="1"/>
    <row r="14673" ht="12.75" hidden="1"/>
    <row r="14674" ht="12.75" hidden="1"/>
    <row r="14675" ht="12.75" hidden="1"/>
    <row r="14676" ht="12.75" hidden="1"/>
    <row r="14677" ht="12.75" hidden="1"/>
    <row r="14678" ht="12.75" hidden="1"/>
    <row r="14679" ht="12.75" hidden="1"/>
    <row r="14680" ht="12.75" hidden="1"/>
    <row r="14681" ht="12.75" hidden="1"/>
    <row r="14682" ht="12.75" hidden="1"/>
    <row r="14683" ht="12.75" hidden="1"/>
    <row r="14684" ht="12.75" hidden="1"/>
    <row r="14685" ht="12.75" hidden="1"/>
    <row r="14686" ht="12.75" hidden="1"/>
    <row r="14687" ht="12.75" hidden="1"/>
    <row r="14688" ht="12.75" hidden="1"/>
    <row r="14689" ht="12.75" hidden="1"/>
    <row r="14690" ht="12.75" hidden="1"/>
    <row r="14691" ht="12.75" hidden="1"/>
    <row r="14692" ht="12.75" hidden="1"/>
    <row r="14693" ht="12.75" hidden="1"/>
    <row r="14694" ht="12.75" hidden="1"/>
    <row r="14695" ht="12.75" hidden="1"/>
    <row r="14696" ht="12.75" hidden="1"/>
    <row r="14697" ht="12.75" hidden="1"/>
    <row r="14698" ht="12.75" hidden="1"/>
    <row r="14699" ht="12.75" hidden="1"/>
    <row r="14700" ht="12.75" hidden="1"/>
    <row r="14701" ht="12.75" hidden="1"/>
    <row r="14702" ht="12.75" hidden="1"/>
    <row r="14703" ht="12.75" hidden="1"/>
    <row r="14704" ht="12.75" hidden="1"/>
    <row r="14705" ht="12.75" hidden="1"/>
    <row r="14706" ht="12.75" hidden="1"/>
    <row r="14707" ht="12.75" hidden="1"/>
    <row r="14708" ht="12.75" hidden="1"/>
    <row r="14709" ht="12.75" hidden="1"/>
    <row r="14710" ht="12.75" hidden="1"/>
    <row r="14711" ht="12.75" hidden="1"/>
    <row r="14712" ht="12.75" hidden="1"/>
    <row r="14713" ht="12.75" hidden="1"/>
    <row r="14714" ht="12.75" hidden="1"/>
    <row r="14715" ht="12.75" hidden="1"/>
    <row r="14716" ht="12.75" hidden="1"/>
    <row r="14717" ht="12.75" hidden="1"/>
    <row r="14718" ht="12.75" hidden="1"/>
    <row r="14719" ht="12.75" hidden="1"/>
    <row r="14720" ht="12.75" hidden="1"/>
    <row r="14721" ht="12.75" hidden="1"/>
    <row r="14722" ht="12.75" hidden="1"/>
    <row r="14723" ht="12.75" hidden="1"/>
    <row r="14724" ht="12.75" hidden="1"/>
    <row r="14725" ht="12.75" hidden="1"/>
    <row r="14726" ht="12.75" hidden="1"/>
    <row r="14727" ht="12.75" hidden="1"/>
    <row r="14728" ht="12.75" hidden="1"/>
    <row r="14729" ht="12.75" hidden="1"/>
    <row r="14730" ht="12.75" hidden="1"/>
    <row r="14731" ht="12.75" hidden="1"/>
    <row r="14732" ht="12.75" hidden="1"/>
    <row r="14733" ht="12.75" hidden="1"/>
    <row r="14734" ht="12.75" hidden="1"/>
    <row r="14735" ht="12.75" hidden="1"/>
    <row r="14736" ht="12.75" hidden="1"/>
    <row r="14737" ht="12.75" hidden="1"/>
    <row r="14738" ht="12.75" hidden="1"/>
    <row r="14739" ht="12.75" hidden="1"/>
    <row r="14740" ht="12.75" hidden="1"/>
    <row r="14741" ht="12.75" hidden="1"/>
    <row r="14742" ht="12.75" hidden="1"/>
    <row r="14743" ht="12.75" hidden="1"/>
    <row r="14744" ht="12.75" hidden="1"/>
    <row r="14745" ht="12.75" hidden="1"/>
    <row r="14746" ht="12.75" hidden="1"/>
    <row r="14747" ht="12.75" hidden="1"/>
    <row r="14748" ht="12.75" hidden="1"/>
    <row r="14749" ht="12.75" hidden="1"/>
    <row r="14750" ht="12.75" hidden="1"/>
    <row r="14751" ht="12.75" hidden="1"/>
    <row r="14752" ht="12.75" hidden="1"/>
    <row r="14753" ht="12.75" hidden="1"/>
    <row r="14754" ht="12.75" hidden="1"/>
    <row r="14755" ht="12.75" hidden="1"/>
    <row r="14756" ht="12.75" hidden="1"/>
    <row r="14757" ht="12.75" hidden="1"/>
    <row r="14758" ht="12.75" hidden="1"/>
    <row r="14759" ht="12.75" hidden="1"/>
    <row r="14760" ht="12.75" hidden="1"/>
    <row r="14761" ht="12.75" hidden="1"/>
    <row r="14762" ht="12.75" hidden="1"/>
    <row r="14763" ht="12.75" hidden="1"/>
    <row r="14764" ht="12.75" hidden="1"/>
    <row r="14765" ht="12.75" hidden="1"/>
    <row r="14766" ht="12.75" hidden="1"/>
    <row r="14767" ht="12.75" hidden="1"/>
    <row r="14768" ht="12.75" hidden="1"/>
    <row r="14769" ht="12.75" hidden="1"/>
    <row r="14770" ht="12.75" hidden="1"/>
    <row r="14771" ht="12.75" hidden="1"/>
    <row r="14772" ht="12.75" hidden="1"/>
    <row r="14773" ht="12.75" hidden="1"/>
    <row r="14774" ht="12.75" hidden="1"/>
    <row r="14775" ht="12.75" hidden="1"/>
    <row r="14776" ht="12.75" hidden="1"/>
    <row r="14777" ht="12.75" hidden="1"/>
    <row r="14778" ht="12.75" hidden="1"/>
    <row r="14779" ht="12.75" hidden="1"/>
    <row r="14780" ht="12.75" hidden="1"/>
    <row r="14781" ht="12.75" hidden="1"/>
    <row r="14782" ht="12.75" hidden="1"/>
    <row r="14783" ht="12.75" hidden="1"/>
    <row r="14784" ht="12.75" hidden="1"/>
    <row r="14785" ht="12.75" hidden="1"/>
    <row r="14786" ht="12.75" hidden="1"/>
    <row r="14787" ht="12.75" hidden="1"/>
    <row r="14788" ht="12.75" hidden="1"/>
    <row r="14789" ht="12.75" hidden="1"/>
    <row r="14790" ht="12.75" hidden="1"/>
    <row r="14791" ht="12.75" hidden="1"/>
    <row r="14792" ht="12.75" hidden="1"/>
    <row r="14793" ht="12.75" hidden="1"/>
    <row r="14794" ht="12.75" hidden="1"/>
    <row r="14795" ht="12.75" hidden="1"/>
    <row r="14796" ht="12.75" hidden="1"/>
    <row r="14797" ht="12.75" hidden="1"/>
    <row r="14798" ht="12.75" hidden="1"/>
    <row r="14799" ht="12.75" hidden="1"/>
    <row r="14800" ht="12.75" hidden="1"/>
    <row r="14801" ht="12.75" hidden="1"/>
    <row r="14802" ht="12.75" hidden="1"/>
    <row r="14803" ht="12.75" hidden="1"/>
    <row r="14804" ht="12.75" hidden="1"/>
    <row r="14805" ht="12.75" hidden="1"/>
    <row r="14806" ht="12.75" hidden="1"/>
    <row r="14807" ht="12.75" hidden="1"/>
    <row r="14808" ht="12.75" hidden="1"/>
    <row r="14809" ht="12.75" hidden="1"/>
    <row r="14810" ht="12.75" hidden="1"/>
    <row r="14811" ht="12.75" hidden="1"/>
    <row r="14812" ht="12.75" hidden="1"/>
    <row r="14813" ht="12.75" hidden="1"/>
    <row r="14814" ht="12.75" hidden="1"/>
    <row r="14815" ht="12.75" hidden="1"/>
    <row r="14816" ht="12.75" hidden="1"/>
    <row r="14817" ht="12.75" hidden="1"/>
    <row r="14818" ht="12.75" hidden="1"/>
    <row r="14819" ht="12.75" hidden="1"/>
    <row r="14820" ht="12.75" hidden="1"/>
    <row r="14821" ht="12.75" hidden="1"/>
    <row r="14822" ht="12.75" hidden="1"/>
    <row r="14823" ht="12.75" hidden="1"/>
    <row r="14824" ht="12.75" hidden="1"/>
    <row r="14825" ht="12.75" hidden="1"/>
    <row r="14826" ht="12.75" hidden="1"/>
    <row r="14827" ht="12.75" hidden="1"/>
    <row r="14828" ht="12.75" hidden="1"/>
    <row r="14829" ht="12.75" hidden="1"/>
    <row r="14830" ht="12.75" hidden="1"/>
    <row r="14831" ht="12.75" hidden="1"/>
    <row r="14832" ht="12.75" hidden="1"/>
    <row r="14833" ht="12.75" hidden="1"/>
    <row r="14834" ht="12.75" hidden="1"/>
    <row r="14835" ht="12.75" hidden="1"/>
    <row r="14836" ht="12.75" hidden="1"/>
    <row r="14837" ht="12.75" hidden="1"/>
    <row r="14838" ht="12.75" hidden="1"/>
    <row r="14839" ht="12.75" hidden="1"/>
    <row r="14840" ht="12.75" hidden="1"/>
    <row r="14841" ht="12.75" hidden="1"/>
    <row r="14842" ht="12.75" hidden="1"/>
    <row r="14843" ht="12.75" hidden="1"/>
    <row r="14844" ht="12.75" hidden="1"/>
    <row r="14845" ht="12.75" hidden="1"/>
    <row r="14846" ht="12.75" hidden="1"/>
    <row r="14847" ht="12.75" hidden="1"/>
    <row r="14848" ht="12.75" hidden="1"/>
    <row r="14849" ht="12.75" hidden="1"/>
    <row r="14850" ht="12.75" hidden="1"/>
    <row r="14851" ht="12.75" hidden="1"/>
    <row r="14852" ht="12.75" hidden="1"/>
    <row r="14853" ht="12.75" hidden="1"/>
    <row r="14854" ht="12.75" hidden="1"/>
    <row r="14855" ht="12.75" hidden="1"/>
    <row r="14856" ht="12.75" hidden="1"/>
    <row r="14857" ht="12.75" hidden="1"/>
    <row r="14858" ht="12.75" hidden="1"/>
    <row r="14859" ht="12.75" hidden="1"/>
    <row r="14860" ht="12.75" hidden="1"/>
    <row r="14861" ht="12.75" hidden="1"/>
    <row r="14862" ht="12.75" hidden="1"/>
    <row r="14863" ht="12.75" hidden="1"/>
    <row r="14864" ht="12.75" hidden="1"/>
    <row r="14865" ht="12.75" hidden="1"/>
    <row r="14866" ht="12.75" hidden="1"/>
    <row r="14867" ht="12.75" hidden="1"/>
    <row r="14868" ht="12.75" hidden="1"/>
    <row r="14869" ht="12.75" hidden="1"/>
    <row r="14870" ht="12.75" hidden="1"/>
    <row r="14871" ht="12.75" hidden="1"/>
    <row r="14872" ht="12.75" hidden="1"/>
    <row r="14873" ht="12.75" hidden="1"/>
    <row r="14874" ht="12.75" hidden="1"/>
    <row r="14875" ht="12.75" hidden="1"/>
    <row r="14876" ht="12.75" hidden="1"/>
    <row r="14877" ht="12.75" hidden="1"/>
    <row r="14878" ht="12.75" hidden="1"/>
    <row r="14879" ht="12.75" hidden="1"/>
    <row r="14880" ht="12.75" hidden="1"/>
    <row r="14881" ht="12.75" hidden="1"/>
    <row r="14882" ht="12.75" hidden="1"/>
    <row r="14883" ht="12.75" hidden="1"/>
    <row r="14884" ht="12.75" hidden="1"/>
    <row r="14885" ht="12.75" hidden="1"/>
    <row r="14886" ht="12.75" hidden="1"/>
    <row r="14887" ht="12.75" hidden="1"/>
    <row r="14888" ht="12.75" hidden="1"/>
    <row r="14889" ht="12.75" hidden="1"/>
    <row r="14890" ht="12.75" hidden="1"/>
    <row r="14891" ht="12.75" hidden="1"/>
    <row r="14892" ht="12.75" hidden="1"/>
    <row r="14893" ht="12.75" hidden="1"/>
    <row r="14894" ht="12.75" hidden="1"/>
    <row r="14895" ht="12.75" hidden="1"/>
    <row r="14896" ht="12.75" hidden="1"/>
    <row r="14897" ht="12.75" hidden="1"/>
    <row r="14898" ht="12.75" hidden="1"/>
    <row r="14899" ht="12.75" hidden="1"/>
    <row r="14900" ht="12.75" hidden="1"/>
    <row r="14901" ht="12.75" hidden="1"/>
    <row r="14902" ht="12.75" hidden="1"/>
    <row r="14903" ht="12.75" hidden="1"/>
    <row r="14904" ht="12.75" hidden="1"/>
    <row r="14905" ht="12.75" hidden="1"/>
    <row r="14906" ht="12.75" hidden="1"/>
    <row r="14907" ht="12.75" hidden="1"/>
    <row r="14908" ht="12.75" hidden="1"/>
    <row r="14909" ht="12.75" hidden="1"/>
    <row r="14910" ht="12.75" hidden="1"/>
    <row r="14911" ht="12.75" hidden="1"/>
    <row r="14912" ht="12.75" hidden="1"/>
    <row r="14913" ht="12.75" hidden="1"/>
    <row r="14914" ht="12.75" hidden="1"/>
    <row r="14915" ht="12.75" hidden="1"/>
    <row r="14916" ht="12.75" hidden="1"/>
    <row r="14917" ht="12.75" hidden="1"/>
    <row r="14918" ht="12.75" hidden="1"/>
    <row r="14919" ht="12.75" hidden="1"/>
    <row r="14920" ht="12.75" hidden="1"/>
    <row r="14921" ht="12.75" hidden="1"/>
    <row r="14922" ht="12.75" hidden="1"/>
    <row r="14923" ht="12.75" hidden="1"/>
    <row r="14924" ht="12.75" hidden="1"/>
    <row r="14925" ht="12.75" hidden="1"/>
    <row r="14926" ht="12.75" hidden="1"/>
    <row r="14927" ht="12.75" hidden="1"/>
    <row r="14928" ht="12.75" hidden="1"/>
    <row r="14929" ht="12.75" hidden="1"/>
    <row r="14930" ht="12.75" hidden="1"/>
    <row r="14931" ht="12.75" hidden="1"/>
    <row r="14932" ht="12.75" hidden="1"/>
    <row r="14933" ht="12.75" hidden="1"/>
    <row r="14934" ht="12.75" hidden="1"/>
    <row r="14935" ht="12.75" hidden="1"/>
    <row r="14936" ht="12.75" hidden="1"/>
    <row r="14937" ht="12.75" hidden="1"/>
    <row r="14938" ht="12.75" hidden="1"/>
    <row r="14939" ht="12.75" hidden="1"/>
    <row r="14940" ht="12.75" hidden="1"/>
    <row r="14941" ht="12.75" hidden="1"/>
    <row r="14942" ht="12.75" hidden="1"/>
    <row r="14943" ht="12.75" hidden="1"/>
    <row r="14944" ht="12.75" hidden="1"/>
    <row r="14945" ht="12.75" hidden="1"/>
    <row r="14946" ht="12.75" hidden="1"/>
    <row r="14947" ht="12.75" hidden="1"/>
    <row r="14948" ht="12.75" hidden="1"/>
    <row r="14949" ht="12.75" hidden="1"/>
    <row r="14950" ht="12.75" hidden="1"/>
    <row r="14951" ht="12.75" hidden="1"/>
    <row r="14952" ht="12.75" hidden="1"/>
    <row r="14953" ht="12.75" hidden="1"/>
    <row r="14954" ht="12.75" hidden="1"/>
    <row r="14955" ht="12.75" hidden="1"/>
    <row r="14956" ht="12.75" hidden="1"/>
    <row r="14957" ht="12.75" hidden="1"/>
    <row r="14958" ht="12.75" hidden="1"/>
    <row r="14959" ht="12.75" hidden="1"/>
    <row r="14960" ht="12.75" hidden="1"/>
    <row r="14961" ht="12.75" hidden="1"/>
    <row r="14962" ht="12.75" hidden="1"/>
    <row r="14963" ht="12.75" hidden="1"/>
    <row r="14964" ht="12.75" hidden="1"/>
    <row r="14965" ht="12.75" hidden="1"/>
    <row r="14966" ht="12.75" hidden="1"/>
    <row r="14967" ht="12.75" hidden="1"/>
    <row r="14968" ht="12.75" hidden="1"/>
    <row r="14969" ht="12.75" hidden="1"/>
    <row r="14970" ht="12.75" hidden="1"/>
    <row r="14971" ht="12.75" hidden="1"/>
    <row r="14972" ht="12.75" hidden="1"/>
    <row r="14973" ht="12.75" hidden="1"/>
    <row r="14974" ht="12.75" hidden="1"/>
    <row r="14975" ht="12.75" hidden="1"/>
    <row r="14976" ht="12.75" hidden="1"/>
    <row r="14977" ht="12.75" hidden="1"/>
    <row r="14978" ht="12.75" hidden="1"/>
    <row r="14979" ht="12.75" hidden="1"/>
    <row r="14980" ht="12.75" hidden="1"/>
    <row r="14981" ht="12.75" hidden="1"/>
    <row r="14982" ht="12.75" hidden="1"/>
    <row r="14983" ht="12.75" hidden="1"/>
    <row r="14984" ht="12.75" hidden="1"/>
    <row r="14985" ht="12.75" hidden="1"/>
    <row r="14986" ht="12.75" hidden="1"/>
    <row r="14987" ht="12.75" hidden="1"/>
    <row r="14988" ht="12.75" hidden="1"/>
    <row r="14989" ht="12.75" hidden="1"/>
    <row r="14990" ht="12.75" hidden="1"/>
    <row r="14991" ht="12.75" hidden="1"/>
    <row r="14992" ht="12.75" hidden="1"/>
    <row r="14993" ht="12.75" hidden="1"/>
    <row r="14994" ht="12.75" hidden="1"/>
    <row r="14995" ht="12.75" hidden="1"/>
    <row r="14996" ht="12.75" hidden="1"/>
    <row r="14997" ht="12.75" hidden="1"/>
    <row r="14998" ht="12.75" hidden="1"/>
    <row r="14999" ht="12.75" hidden="1"/>
    <row r="15000" ht="12.75" hidden="1"/>
    <row r="15001" ht="12.75" hidden="1"/>
    <row r="15002" ht="12.75" hidden="1"/>
    <row r="15003" ht="12.75" hidden="1"/>
    <row r="15004" ht="12.75" hidden="1"/>
    <row r="15005" ht="12.75" hidden="1"/>
    <row r="15006" ht="12.75" hidden="1"/>
    <row r="15007" ht="12.75" hidden="1"/>
    <row r="15008" ht="12.75" hidden="1"/>
    <row r="15009" ht="12.75" hidden="1"/>
    <row r="15010" ht="12.75" hidden="1"/>
    <row r="15011" ht="12.75" hidden="1"/>
    <row r="15012" ht="12.75" hidden="1"/>
    <row r="15013" ht="12.75" hidden="1"/>
    <row r="15014" ht="12.75" hidden="1"/>
    <row r="15015" ht="12.75" hidden="1"/>
    <row r="15016" ht="12.75" hidden="1"/>
    <row r="15017" ht="12.75" hidden="1"/>
    <row r="15018" ht="12.75" hidden="1"/>
    <row r="15019" ht="12.75" hidden="1"/>
    <row r="15020" ht="12.75" hidden="1"/>
    <row r="15021" ht="12.75" hidden="1"/>
    <row r="15022" ht="12.75" hidden="1"/>
    <row r="15023" ht="12.75" hidden="1"/>
    <row r="15024" ht="12.75" hidden="1"/>
    <row r="15025" ht="12.75" hidden="1"/>
    <row r="15026" ht="12.75" hidden="1"/>
    <row r="15027" ht="12.75" hidden="1"/>
    <row r="15028" ht="12.75" hidden="1"/>
    <row r="15029" ht="12.75" hidden="1"/>
    <row r="15030" ht="12.75" hidden="1"/>
    <row r="15031" ht="12.75" hidden="1"/>
    <row r="15032" ht="12.75" hidden="1"/>
    <row r="15033" ht="12.75" hidden="1"/>
    <row r="15034" ht="12.75" hidden="1"/>
    <row r="15035" ht="12.75" hidden="1"/>
    <row r="15036" ht="12.75" hidden="1"/>
    <row r="15037" ht="12.75" hidden="1"/>
    <row r="15038" ht="12.75" hidden="1"/>
    <row r="15039" ht="12.75" hidden="1"/>
    <row r="15040" ht="12.75" hidden="1"/>
    <row r="15041" ht="12.75" hidden="1"/>
    <row r="15042" ht="12.75" hidden="1"/>
    <row r="15043" ht="12.75" hidden="1"/>
    <row r="15044" ht="12.75" hidden="1"/>
    <row r="15045" ht="12.75" hidden="1"/>
    <row r="15046" ht="12.75" hidden="1"/>
    <row r="15047" ht="12.75" hidden="1"/>
    <row r="15048" ht="12.75" hidden="1"/>
    <row r="15049" ht="12.75" hidden="1"/>
    <row r="15050" ht="12.75" hidden="1"/>
    <row r="15051" ht="12.75" hidden="1"/>
    <row r="15052" ht="12.75" hidden="1"/>
    <row r="15053" ht="12.75" hidden="1"/>
    <row r="15054" ht="12.75" hidden="1"/>
    <row r="15055" ht="12.75" hidden="1"/>
    <row r="15056" ht="12.75" hidden="1"/>
    <row r="15057" ht="12.75" hidden="1"/>
    <row r="15058" ht="12.75" hidden="1"/>
    <row r="15059" ht="12.75" hidden="1"/>
    <row r="15060" ht="12.75" hidden="1"/>
    <row r="15061" ht="12.75" hidden="1"/>
    <row r="15062" ht="12.75" hidden="1"/>
    <row r="15063" ht="12.75" hidden="1"/>
    <row r="15064" ht="12.75" hidden="1"/>
    <row r="15065" ht="12.75" hidden="1"/>
    <row r="15066" ht="12.75" hidden="1"/>
    <row r="15067" ht="12.75" hidden="1"/>
    <row r="15068" ht="12.75" hidden="1"/>
    <row r="15069" ht="12.75" hidden="1"/>
    <row r="15070" ht="12.75" hidden="1"/>
    <row r="15071" ht="12.75" hidden="1"/>
    <row r="15072" ht="12.75" hidden="1"/>
    <row r="15073" ht="12.75" hidden="1"/>
    <row r="15074" ht="12.75" hidden="1"/>
    <row r="15075" ht="12.75" hidden="1"/>
    <row r="15076" ht="12.75" hidden="1"/>
    <row r="15077" ht="12.75" hidden="1"/>
    <row r="15078" ht="12.75" hidden="1"/>
    <row r="15079" ht="12.75" hidden="1"/>
    <row r="15080" ht="12.75" hidden="1"/>
    <row r="15081" ht="12.75" hidden="1"/>
    <row r="15082" ht="12.75" hidden="1"/>
    <row r="15083" ht="12.75" hidden="1"/>
    <row r="15084" ht="12.75" hidden="1"/>
    <row r="15085" ht="12.75" hidden="1"/>
    <row r="15086" ht="12.75" hidden="1"/>
    <row r="15087" ht="12.75" hidden="1"/>
    <row r="15088" ht="12.75" hidden="1"/>
    <row r="15089" ht="12.75" hidden="1"/>
    <row r="15090" ht="12.75" hidden="1"/>
    <row r="15091" ht="12.75" hidden="1"/>
    <row r="15092" ht="12.75" hidden="1"/>
    <row r="15093" ht="12.75" hidden="1"/>
    <row r="15094" ht="12.75" hidden="1"/>
    <row r="15095" ht="12.75" hidden="1"/>
    <row r="15096" ht="12.75" hidden="1"/>
    <row r="15097" ht="12.75" hidden="1"/>
    <row r="15098" ht="12.75" hidden="1"/>
    <row r="15099" ht="12.75" hidden="1"/>
    <row r="15100" ht="12.75" hidden="1"/>
    <row r="15101" ht="12.75" hidden="1"/>
    <row r="15102" ht="12.75" hidden="1"/>
    <row r="15103" ht="12.75" hidden="1"/>
    <row r="15104" ht="12.75" hidden="1"/>
    <row r="15105" ht="12.75" hidden="1"/>
    <row r="15106" ht="12.75" hidden="1"/>
    <row r="15107" ht="12.75" hidden="1"/>
    <row r="15108" ht="12.75" hidden="1"/>
    <row r="15109" ht="12.75" hidden="1"/>
    <row r="15110" ht="12.75" hidden="1"/>
    <row r="15111" ht="12.75" hidden="1"/>
    <row r="15112" ht="12.75" hidden="1"/>
    <row r="15113" ht="12.75" hidden="1"/>
    <row r="15114" ht="12.75" hidden="1"/>
    <row r="15115" ht="12.75" hidden="1"/>
    <row r="15116" ht="12.75" hidden="1"/>
    <row r="15117" ht="12.75" hidden="1"/>
    <row r="15118" ht="12.75" hidden="1"/>
    <row r="15119" ht="12.75" hidden="1"/>
    <row r="15120" ht="12.75" hidden="1"/>
    <row r="15121" ht="12.75" hidden="1"/>
    <row r="15122" ht="12.75" hidden="1"/>
    <row r="15123" ht="12.75" hidden="1"/>
    <row r="15124" ht="12.75" hidden="1"/>
    <row r="15125" ht="12.75" hidden="1"/>
    <row r="15126" ht="12.75" hidden="1"/>
    <row r="15127" ht="12.75" hidden="1"/>
    <row r="15128" ht="12.75" hidden="1"/>
    <row r="15129" ht="12.75" hidden="1"/>
    <row r="15130" ht="12.75" hidden="1"/>
    <row r="15131" ht="12.75" hidden="1"/>
    <row r="15132" ht="12.75" hidden="1"/>
    <row r="15133" ht="12.75" hidden="1"/>
    <row r="15134" ht="12.75" hidden="1"/>
    <row r="15135" ht="12.75" hidden="1"/>
    <row r="15136" ht="12.75" hidden="1"/>
    <row r="15137" ht="12.75" hidden="1"/>
    <row r="15138" ht="12.75" hidden="1"/>
    <row r="15139" ht="12.75" hidden="1"/>
    <row r="15140" ht="12.75" hidden="1"/>
    <row r="15141" ht="12.75" hidden="1"/>
    <row r="15142" ht="12.75" hidden="1"/>
    <row r="15143" ht="12.75" hidden="1"/>
    <row r="15144" ht="12.75" hidden="1"/>
    <row r="15145" ht="12.75" hidden="1"/>
    <row r="15146" ht="12.75" hidden="1"/>
    <row r="15147" ht="12.75" hidden="1"/>
    <row r="15148" ht="12.75" hidden="1"/>
    <row r="15149" ht="12.75" hidden="1"/>
    <row r="15150" ht="12.75" hidden="1"/>
    <row r="15151" ht="12.75" hidden="1"/>
    <row r="15152" ht="12.75" hidden="1"/>
    <row r="15153" ht="12.75" hidden="1"/>
    <row r="15154" ht="12.75" hidden="1"/>
    <row r="15155" ht="12.75" hidden="1"/>
    <row r="15156" ht="12.75" hidden="1"/>
    <row r="15157" ht="12.75" hidden="1"/>
    <row r="15158" ht="12.75" hidden="1"/>
    <row r="15159" ht="12.75" hidden="1"/>
    <row r="15160" ht="12.75" hidden="1"/>
    <row r="15161" ht="12.75" hidden="1"/>
    <row r="15162" ht="12.75" hidden="1"/>
    <row r="15163" ht="12.75" hidden="1"/>
    <row r="15164" ht="12.75" hidden="1"/>
    <row r="15165" ht="12.75" hidden="1"/>
    <row r="15166" ht="12.75" hidden="1"/>
    <row r="15167" ht="12.75" hidden="1"/>
    <row r="15168" ht="12.75" hidden="1"/>
    <row r="15169" ht="12.75" hidden="1"/>
    <row r="15170" ht="12.75" hidden="1"/>
    <row r="15171" ht="12.75" hidden="1"/>
    <row r="15172" ht="12.75" hidden="1"/>
    <row r="15173" ht="12.75" hidden="1"/>
    <row r="15174" ht="12.75" hidden="1"/>
    <row r="15175" ht="12.75" hidden="1"/>
    <row r="15176" ht="12.75" hidden="1"/>
    <row r="15177" ht="12.75" hidden="1"/>
    <row r="15178" ht="12.75" hidden="1"/>
    <row r="15179" ht="12.75" hidden="1"/>
    <row r="15180" ht="12.75" hidden="1"/>
    <row r="15181" ht="12.75" hidden="1"/>
    <row r="15182" ht="12.75" hidden="1"/>
    <row r="15183" ht="12.75" hidden="1"/>
    <row r="15184" ht="12.75" hidden="1"/>
    <row r="15185" ht="12.75" hidden="1"/>
    <row r="15186" ht="12.75" hidden="1"/>
    <row r="15187" ht="12.75" hidden="1"/>
    <row r="15188" ht="12.75" hidden="1"/>
    <row r="15189" ht="12.75" hidden="1"/>
    <row r="15190" ht="12.75" hidden="1"/>
    <row r="15191" ht="12.75" hidden="1"/>
    <row r="15192" ht="12.75" hidden="1"/>
    <row r="15193" ht="12.75" hidden="1"/>
    <row r="15194" ht="12.75" hidden="1"/>
    <row r="15195" ht="12.75" hidden="1"/>
    <row r="15196" ht="12.75" hidden="1"/>
    <row r="15197" ht="12.75" hidden="1"/>
    <row r="15198" ht="12.75" hidden="1"/>
    <row r="15199" ht="12.75" hidden="1"/>
    <row r="15200" ht="12.75" hidden="1"/>
    <row r="15201" ht="12.75" hidden="1"/>
    <row r="15202" ht="12.75" hidden="1"/>
    <row r="15203" ht="12.75" hidden="1"/>
    <row r="15204" ht="12.75" hidden="1"/>
    <row r="15205" ht="12.75" hidden="1"/>
    <row r="15206" ht="12.75" hidden="1"/>
    <row r="15207" ht="12.75" hidden="1"/>
    <row r="15208" ht="12.75" hidden="1"/>
    <row r="15209" ht="12.75" hidden="1"/>
    <row r="15210" ht="12.75" hidden="1"/>
    <row r="15211" ht="12.75" hidden="1"/>
    <row r="15212" ht="12.75" hidden="1"/>
    <row r="15213" ht="12.75" hidden="1"/>
    <row r="15214" ht="12.75" hidden="1"/>
    <row r="15215" ht="12.75" hidden="1"/>
    <row r="15216" ht="12.75" hidden="1"/>
    <row r="15217" ht="12.75" hidden="1"/>
    <row r="15218" ht="12.75" hidden="1"/>
    <row r="15219" ht="12.75" hidden="1"/>
    <row r="15220" ht="12.75" hidden="1"/>
    <row r="15221" ht="12.75" hidden="1"/>
    <row r="15222" ht="12.75" hidden="1"/>
    <row r="15223" ht="12.75" hidden="1"/>
    <row r="15224" ht="12.75" hidden="1"/>
    <row r="15225" ht="12.75" hidden="1"/>
    <row r="15226" ht="12.75" hidden="1"/>
    <row r="15227" ht="12.75" hidden="1"/>
    <row r="15228" ht="12.75" hidden="1"/>
    <row r="15229" ht="12.75" hidden="1"/>
    <row r="15230" ht="12.75" hidden="1"/>
    <row r="15231" ht="12.75" hidden="1"/>
    <row r="15232" ht="12.75" hidden="1"/>
    <row r="15233" ht="12.75" hidden="1"/>
    <row r="15234" ht="12.75" hidden="1"/>
    <row r="15235" ht="12.75" hidden="1"/>
    <row r="15236" ht="12.75" hidden="1"/>
    <row r="15237" ht="12.75" hidden="1"/>
    <row r="15238" ht="12.75" hidden="1"/>
    <row r="15239" ht="12.75" hidden="1"/>
    <row r="15240" ht="12.75" hidden="1"/>
    <row r="15241" ht="12.75" hidden="1"/>
    <row r="15242" ht="12.75" hidden="1"/>
    <row r="15243" ht="12.75" hidden="1"/>
    <row r="15244" ht="12.75" hidden="1"/>
    <row r="15245" ht="12.75" hidden="1"/>
    <row r="15246" ht="12.75" hidden="1"/>
    <row r="15247" ht="12.75" hidden="1"/>
    <row r="15248" ht="12.75" hidden="1"/>
    <row r="15249" ht="12.75" hidden="1"/>
    <row r="15250" ht="12.75" hidden="1"/>
    <row r="15251" ht="12.75" hidden="1"/>
    <row r="15252" ht="12.75" hidden="1"/>
    <row r="15253" ht="12.75" hidden="1"/>
    <row r="15254" ht="12.75" hidden="1"/>
    <row r="15255" ht="12.75" hidden="1"/>
    <row r="15256" ht="12.75" hidden="1"/>
    <row r="15257" ht="12.75" hidden="1"/>
    <row r="15258" ht="12.75" hidden="1"/>
    <row r="15259" ht="12.75" hidden="1"/>
    <row r="15260" ht="12.75" hidden="1"/>
    <row r="15261" ht="12.75" hidden="1"/>
    <row r="15262" ht="12.75" hidden="1"/>
    <row r="15263" ht="12.75" hidden="1"/>
    <row r="15264" ht="12.75" hidden="1"/>
    <row r="15265" ht="12.75" hidden="1"/>
    <row r="15266" ht="12.75" hidden="1"/>
    <row r="15267" ht="12.75" hidden="1"/>
    <row r="15268" ht="12.75" hidden="1"/>
    <row r="15269" ht="12.75" hidden="1"/>
    <row r="15270" ht="12.75" hidden="1"/>
    <row r="15271" ht="12.75" hidden="1"/>
    <row r="15272" ht="12.75" hidden="1"/>
    <row r="15273" ht="12.75" hidden="1"/>
    <row r="15274" ht="12.75" hidden="1"/>
    <row r="15275" ht="12.75" hidden="1"/>
    <row r="15276" ht="12.75" hidden="1"/>
    <row r="15277" ht="12.75" hidden="1"/>
    <row r="15278" ht="12.75" hidden="1"/>
    <row r="15279" ht="12.75" hidden="1"/>
    <row r="15280" ht="12.75" hidden="1"/>
    <row r="15281" ht="12.75" hidden="1"/>
    <row r="15282" ht="12.75" hidden="1"/>
    <row r="15283" ht="12.75" hidden="1"/>
    <row r="15284" ht="12.75" hidden="1"/>
    <row r="15285" ht="12.75" hidden="1"/>
    <row r="15286" ht="12.75" hidden="1"/>
    <row r="15287" ht="12.75" hidden="1"/>
    <row r="15288" ht="12.75" hidden="1"/>
    <row r="15289" ht="12.75" hidden="1"/>
    <row r="15290" ht="12.75" hidden="1"/>
    <row r="15291" ht="12.75" hidden="1"/>
    <row r="15292" ht="12.75" hidden="1"/>
    <row r="15293" ht="12.75" hidden="1"/>
    <row r="15294" ht="12.75" hidden="1"/>
    <row r="15295" ht="12.75" hidden="1"/>
    <row r="15296" ht="12.75" hidden="1"/>
    <row r="15297" ht="12.75" hidden="1"/>
    <row r="15298" ht="12.75" hidden="1"/>
    <row r="15299" ht="12.75" hidden="1"/>
    <row r="15300" ht="12.75" hidden="1"/>
    <row r="15301" ht="12.75" hidden="1"/>
    <row r="15302" ht="12.75" hidden="1"/>
    <row r="15303" ht="12.75" hidden="1"/>
    <row r="15304" ht="12.75" hidden="1"/>
    <row r="15305" ht="12.75" hidden="1"/>
    <row r="15306" ht="12.75" hidden="1"/>
    <row r="15307" ht="12.75" hidden="1"/>
    <row r="15308" ht="12.75" hidden="1"/>
    <row r="15309" ht="12.75" hidden="1"/>
    <row r="15310" ht="12.75" hidden="1"/>
    <row r="15311" ht="12.75" hidden="1"/>
    <row r="15312" ht="12.75" hidden="1"/>
    <row r="15313" ht="12.75" hidden="1"/>
    <row r="15314" ht="12.75" hidden="1"/>
    <row r="15315" ht="12.75" hidden="1"/>
    <row r="15316" ht="12.75" hidden="1"/>
    <row r="15317" ht="12.75" hidden="1"/>
    <row r="15318" ht="12.75" hidden="1"/>
    <row r="15319" ht="12.75" hidden="1"/>
    <row r="15320" ht="12.75" hidden="1"/>
    <row r="15321" ht="12.75" hidden="1"/>
    <row r="15322" ht="12.75" hidden="1"/>
    <row r="15323" ht="12.75" hidden="1"/>
    <row r="15324" ht="12.75" hidden="1"/>
    <row r="15325" ht="12.75" hidden="1"/>
    <row r="15326" ht="12.75" hidden="1"/>
    <row r="15327" ht="12.75" hidden="1"/>
    <row r="15328" ht="12.75" hidden="1"/>
    <row r="15329" ht="12.75" hidden="1"/>
    <row r="15330" ht="12.75" hidden="1"/>
    <row r="15331" ht="12.75" hidden="1"/>
    <row r="15332" ht="12.75" hidden="1"/>
    <row r="15333" ht="12.75" hidden="1"/>
    <row r="15334" ht="12.75" hidden="1"/>
    <row r="15335" ht="12.75" hidden="1"/>
    <row r="15336" ht="12.75" hidden="1"/>
    <row r="15337" ht="12.75" hidden="1"/>
    <row r="15338" ht="12.75" hidden="1"/>
    <row r="15339" ht="12.75" hidden="1"/>
    <row r="15340" ht="12.75" hidden="1"/>
    <row r="15341" ht="12.75" hidden="1"/>
    <row r="15342" ht="12.75" hidden="1"/>
    <row r="15343" ht="12.75" hidden="1"/>
    <row r="15344" ht="12.75" hidden="1"/>
    <row r="15345" ht="12.75" hidden="1"/>
    <row r="15346" ht="12.75" hidden="1"/>
    <row r="15347" ht="12.75" hidden="1"/>
    <row r="15348" ht="12.75" hidden="1"/>
    <row r="15349" ht="12.75" hidden="1"/>
    <row r="15350" ht="12.75" hidden="1"/>
    <row r="15351" ht="12.75" hidden="1"/>
    <row r="15352" ht="12.75" hidden="1"/>
    <row r="15353" ht="12.75" hidden="1"/>
    <row r="15354" ht="12.75" hidden="1"/>
    <row r="15355" ht="12.75" hidden="1"/>
    <row r="15356" ht="12.75" hidden="1"/>
    <row r="15357" ht="12.75" hidden="1"/>
    <row r="15358" ht="12.75" hidden="1"/>
    <row r="15359" ht="12.75" hidden="1"/>
    <row r="15360" ht="12.75" hidden="1"/>
    <row r="15361" ht="12.75" hidden="1"/>
    <row r="15362" ht="12.75" hidden="1"/>
    <row r="15363" ht="12.75" hidden="1"/>
    <row r="15364" ht="12.75" hidden="1"/>
    <row r="15365" ht="12.75" hidden="1"/>
    <row r="15366" ht="12.75" hidden="1"/>
    <row r="15367" ht="12.75" hidden="1"/>
    <row r="15368" ht="12.75" hidden="1"/>
    <row r="15369" ht="12.75" hidden="1"/>
    <row r="15370" ht="12.75" hidden="1"/>
    <row r="15371" ht="12.75" hidden="1"/>
    <row r="15372" ht="12.75" hidden="1"/>
    <row r="15373" ht="12.75" hidden="1"/>
    <row r="15374" ht="12.75" hidden="1"/>
    <row r="15375" ht="12.75" hidden="1"/>
    <row r="15376" ht="12.75" hidden="1"/>
    <row r="15377" ht="12.75" hidden="1"/>
    <row r="15378" ht="12.75" hidden="1"/>
    <row r="15379" ht="12.75" hidden="1"/>
    <row r="15380" ht="12.75" hidden="1"/>
    <row r="15381" ht="12.75" hidden="1"/>
    <row r="15382" ht="12.75" hidden="1"/>
    <row r="15383" ht="12.75" hidden="1"/>
    <row r="15384" ht="12.75" hidden="1"/>
    <row r="15385" ht="12.75" hidden="1"/>
    <row r="15386" ht="12.75" hidden="1"/>
    <row r="15387" ht="12.75" hidden="1"/>
    <row r="15388" ht="12.75" hidden="1"/>
    <row r="15389" ht="12.75" hidden="1"/>
    <row r="15390" ht="12.75" hidden="1"/>
    <row r="15391" ht="12.75" hidden="1"/>
    <row r="15392" ht="12.75" hidden="1"/>
    <row r="15393" ht="12.75" hidden="1"/>
    <row r="15394" ht="12.75" hidden="1"/>
    <row r="15395" ht="12.75" hidden="1"/>
    <row r="15396" ht="12.75" hidden="1"/>
    <row r="15397" ht="12.75" hidden="1"/>
    <row r="15398" ht="12.75" hidden="1"/>
    <row r="15399" ht="12.75" hidden="1"/>
    <row r="15400" ht="12.75" hidden="1"/>
    <row r="15401" ht="12.75" hidden="1"/>
    <row r="15402" ht="12.75" hidden="1"/>
    <row r="15403" ht="12.75" hidden="1"/>
    <row r="15404" ht="12.75" hidden="1"/>
    <row r="15405" ht="12.75" hidden="1"/>
    <row r="15406" ht="12.75" hidden="1"/>
    <row r="15407" ht="12.75" hidden="1"/>
    <row r="15408" ht="12.75" hidden="1"/>
    <row r="15409" ht="12.75" hidden="1"/>
    <row r="15410" ht="12.75" hidden="1"/>
    <row r="15411" ht="12.75" hidden="1"/>
    <row r="15412" ht="12.75" hidden="1"/>
    <row r="15413" ht="12.75" hidden="1"/>
    <row r="15414" ht="12.75" hidden="1"/>
    <row r="15415" ht="12.75" hidden="1"/>
    <row r="15416" ht="12.75" hidden="1"/>
    <row r="15417" ht="12.75" hidden="1"/>
    <row r="15418" ht="12.75" hidden="1"/>
    <row r="15419" ht="12.75" hidden="1"/>
    <row r="15420" ht="12.75" hidden="1"/>
    <row r="15421" ht="12.75" hidden="1"/>
    <row r="15422" ht="12.75" hidden="1"/>
    <row r="15423" ht="12.75" hidden="1"/>
    <row r="15424" ht="12.75" hidden="1"/>
    <row r="15425" ht="12.75" hidden="1"/>
    <row r="15426" ht="12.75" hidden="1"/>
    <row r="15427" ht="12.75" hidden="1"/>
    <row r="15428" ht="12.75" hidden="1"/>
    <row r="15429" ht="12.75" hidden="1"/>
    <row r="15430" ht="12.75" hidden="1"/>
    <row r="15431" ht="12.75" hidden="1"/>
    <row r="15432" ht="12.75" hidden="1"/>
    <row r="15433" ht="12.75" hidden="1"/>
    <row r="15434" ht="12.75" hidden="1"/>
    <row r="15435" ht="12.75" hidden="1"/>
    <row r="15436" ht="12.75" hidden="1"/>
    <row r="15437" ht="12.75" hidden="1"/>
    <row r="15438" ht="12.75" hidden="1"/>
    <row r="15439" ht="12.75" hidden="1"/>
    <row r="15440" ht="12.75" hidden="1"/>
    <row r="15441" ht="12.75" hidden="1"/>
    <row r="15442" ht="12.75" hidden="1"/>
    <row r="15443" ht="12.75" hidden="1"/>
    <row r="15444" ht="12.75" hidden="1"/>
    <row r="15445" ht="12.75" hidden="1"/>
    <row r="15446" ht="12.75" hidden="1"/>
    <row r="15447" ht="12.75" hidden="1"/>
    <row r="15448" ht="12.75" hidden="1"/>
    <row r="15449" ht="12.75" hidden="1"/>
    <row r="15450" ht="12.75" hidden="1"/>
    <row r="15451" ht="12.75" hidden="1"/>
    <row r="15452" ht="12.75" hidden="1"/>
    <row r="15453" ht="12.75" hidden="1"/>
    <row r="15454" ht="12.75" hidden="1"/>
    <row r="15455" ht="12.75" hidden="1"/>
    <row r="15456" ht="12.75" hidden="1"/>
    <row r="15457" ht="12.75" hidden="1"/>
    <row r="15458" ht="12.75" hidden="1"/>
    <row r="15459" ht="12.75" hidden="1"/>
    <row r="15460" ht="12.75" hidden="1"/>
    <row r="15461" ht="12.75" hidden="1"/>
    <row r="15462" ht="12.75" hidden="1"/>
    <row r="15463" ht="12.75" hidden="1"/>
    <row r="15464" ht="12.75" hidden="1"/>
    <row r="15465" ht="12.75" hidden="1"/>
    <row r="15466" ht="12.75" hidden="1"/>
    <row r="15467" ht="12.75" hidden="1"/>
    <row r="15468" ht="12.75" hidden="1"/>
    <row r="15469" ht="12.75" hidden="1"/>
    <row r="15470" ht="12.75" hidden="1"/>
    <row r="15471" ht="12.75" hidden="1"/>
    <row r="15472" ht="12.75" hidden="1"/>
    <row r="15473" ht="12.75" hidden="1"/>
    <row r="15474" ht="12.75" hidden="1"/>
    <row r="15475" ht="12.75" hidden="1"/>
    <row r="15476" ht="12.75" hidden="1"/>
    <row r="15477" ht="12.75" hidden="1"/>
    <row r="15478" ht="12.75" hidden="1"/>
    <row r="15479" ht="12.75" hidden="1"/>
    <row r="15480" ht="12.75" hidden="1"/>
    <row r="15481" ht="12.75" hidden="1"/>
    <row r="15482" ht="12.75" hidden="1"/>
    <row r="15483" ht="12.75" hidden="1"/>
    <row r="15484" ht="12.75" hidden="1"/>
    <row r="15485" ht="12.75" hidden="1"/>
    <row r="15486" ht="12.75" hidden="1"/>
    <row r="15487" ht="12.75" hidden="1"/>
    <row r="15488" ht="12.75" hidden="1"/>
    <row r="15489" ht="12.75" hidden="1"/>
    <row r="15490" ht="12.75" hidden="1"/>
    <row r="15491" ht="12.75" hidden="1"/>
    <row r="15492" ht="12.75" hidden="1"/>
    <row r="15493" ht="12.75" hidden="1"/>
    <row r="15494" ht="12.75" hidden="1"/>
    <row r="15495" ht="12.75" hidden="1"/>
    <row r="15496" ht="12.75" hidden="1"/>
    <row r="15497" ht="12.75" hidden="1"/>
    <row r="15498" ht="12.75" hidden="1"/>
    <row r="15499" ht="12.75" hidden="1"/>
    <row r="15500" ht="12.75" hidden="1"/>
    <row r="15501" ht="12.75" hidden="1"/>
    <row r="15502" ht="12.75" hidden="1"/>
    <row r="15503" ht="12.75" hidden="1"/>
    <row r="15504" ht="12.75" hidden="1"/>
    <row r="15505" ht="12.75" hidden="1"/>
    <row r="15506" ht="12.75" hidden="1"/>
    <row r="15507" ht="12.75" hidden="1"/>
    <row r="15508" ht="12.75" hidden="1"/>
    <row r="15509" ht="12.75" hidden="1"/>
    <row r="15510" ht="12.75" hidden="1"/>
    <row r="15511" ht="12.75" hidden="1"/>
    <row r="15512" ht="12.75" hidden="1"/>
    <row r="15513" ht="12.75" hidden="1"/>
    <row r="15514" ht="12.75" hidden="1"/>
    <row r="15515" ht="12.75" hidden="1"/>
    <row r="15516" ht="12.75" hidden="1"/>
    <row r="15517" ht="12.75" hidden="1"/>
    <row r="15518" ht="12.75" hidden="1"/>
    <row r="15519" ht="12.75" hidden="1"/>
    <row r="15520" ht="12.75" hidden="1"/>
    <row r="15521" ht="12.75" hidden="1"/>
    <row r="15522" ht="12.75" hidden="1"/>
    <row r="15523" ht="12.75" hidden="1"/>
    <row r="15524" ht="12.75" hidden="1"/>
    <row r="15525" ht="12.75" hidden="1"/>
    <row r="15526" ht="12.75" hidden="1"/>
    <row r="15527" ht="12.75" hidden="1"/>
    <row r="15528" ht="12.75" hidden="1"/>
    <row r="15529" ht="12.75" hidden="1"/>
    <row r="15530" ht="12.75" hidden="1"/>
    <row r="15531" ht="12.75" hidden="1"/>
    <row r="15532" ht="12.75" hidden="1"/>
    <row r="15533" ht="12.75" hidden="1"/>
    <row r="15534" ht="12.75" hidden="1"/>
    <row r="15535" ht="12.75" hidden="1"/>
    <row r="15536" ht="12.75" hidden="1"/>
    <row r="15537" ht="12.75" hidden="1"/>
    <row r="15538" ht="12.75" hidden="1"/>
    <row r="15539" ht="12.75" hidden="1"/>
    <row r="15540" ht="12.75" hidden="1"/>
    <row r="15541" ht="12.75" hidden="1"/>
    <row r="15542" ht="12.75" hidden="1"/>
    <row r="15543" ht="12.75" hidden="1"/>
    <row r="15544" ht="12.75" hidden="1"/>
    <row r="15545" ht="12.75" hidden="1"/>
    <row r="15546" ht="12.75" hidden="1"/>
    <row r="15547" ht="12.75" hidden="1"/>
    <row r="15548" ht="12.75" hidden="1"/>
    <row r="15549" ht="12.75" hidden="1"/>
    <row r="15550" ht="12.75" hidden="1"/>
    <row r="15551" ht="12.75" hidden="1"/>
    <row r="15552" ht="12.75" hidden="1"/>
    <row r="15553" ht="12.75" hidden="1"/>
    <row r="15554" ht="12.75" hidden="1"/>
    <row r="15555" ht="12.75" hidden="1"/>
    <row r="15556" ht="12.75" hidden="1"/>
    <row r="15557" ht="12.75" hidden="1"/>
    <row r="15558" ht="12.75" hidden="1"/>
    <row r="15559" ht="12.75" hidden="1"/>
    <row r="15560" ht="12.75" hidden="1"/>
    <row r="15561" ht="12.75" hidden="1"/>
    <row r="15562" ht="12.75" hidden="1"/>
    <row r="15563" ht="12.75" hidden="1"/>
    <row r="15564" ht="12.75" hidden="1"/>
    <row r="15565" ht="12.75" hidden="1"/>
    <row r="15566" ht="12.75" hidden="1"/>
    <row r="15567" ht="12.75" hidden="1"/>
    <row r="15568" ht="12.75" hidden="1"/>
    <row r="15569" ht="12.75" hidden="1"/>
    <row r="15570" ht="12.75" hidden="1"/>
    <row r="15571" ht="12.75" hidden="1"/>
    <row r="15572" ht="12.75" hidden="1"/>
    <row r="15573" ht="12.75" hidden="1"/>
    <row r="15574" ht="12.75" hidden="1"/>
    <row r="15575" ht="12.75" hidden="1"/>
    <row r="15576" ht="12.75" hidden="1"/>
    <row r="15577" ht="12.75" hidden="1"/>
    <row r="15578" ht="12.75" hidden="1"/>
    <row r="15579" ht="12.75" hidden="1"/>
    <row r="15580" ht="12.75" hidden="1"/>
    <row r="15581" ht="12.75" hidden="1"/>
    <row r="15582" ht="12.75" hidden="1"/>
    <row r="15583" ht="12.75" hidden="1"/>
    <row r="15584" ht="12.75" hidden="1"/>
    <row r="15585" ht="12.75" hidden="1"/>
    <row r="15586" ht="12.75" hidden="1"/>
    <row r="15587" ht="12.75" hidden="1"/>
    <row r="15588" ht="12.75" hidden="1"/>
    <row r="15589" ht="12.75" hidden="1"/>
    <row r="15590" ht="12.75" hidden="1"/>
    <row r="15591" ht="12.75" hidden="1"/>
    <row r="15592" ht="12.75" hidden="1"/>
    <row r="15593" ht="12.75" hidden="1"/>
    <row r="15594" ht="12.75" hidden="1"/>
    <row r="15595" ht="12.75" hidden="1"/>
    <row r="15596" ht="12.75" hidden="1"/>
    <row r="15597" ht="12.75" hidden="1"/>
    <row r="15598" ht="12.75" hidden="1"/>
    <row r="15599" ht="12.75" hidden="1"/>
    <row r="15600" ht="12.75" hidden="1"/>
    <row r="15601" ht="12.75" hidden="1"/>
    <row r="15602" ht="12.75" hidden="1"/>
    <row r="15603" ht="12.75" hidden="1"/>
    <row r="15604" ht="12.75" hidden="1"/>
    <row r="15605" ht="12.75" hidden="1"/>
    <row r="15606" ht="12.75" hidden="1"/>
    <row r="15607" ht="12.75" hidden="1"/>
    <row r="15608" ht="12.75" hidden="1"/>
    <row r="15609" ht="12.75" hidden="1"/>
    <row r="15610" ht="12.75" hidden="1"/>
    <row r="15611" ht="12.75" hidden="1"/>
    <row r="15612" ht="12.75" hidden="1"/>
    <row r="15613" ht="12.75" hidden="1"/>
    <row r="15614" ht="12.75" hidden="1"/>
    <row r="15615" ht="12.75" hidden="1"/>
    <row r="15616" ht="12.75" hidden="1"/>
    <row r="15617" ht="12.75" hidden="1"/>
    <row r="15618" ht="12.75" hidden="1"/>
    <row r="15619" ht="12.75" hidden="1"/>
    <row r="15620" ht="12.75" hidden="1"/>
    <row r="15621" ht="12.75" hidden="1"/>
    <row r="15622" ht="12.75" hidden="1"/>
    <row r="15623" ht="12.75" hidden="1"/>
    <row r="15624" ht="12.75" hidden="1"/>
    <row r="15625" ht="12.75" hidden="1"/>
    <row r="15626" ht="12.75" hidden="1"/>
    <row r="15627" ht="12.75" hidden="1"/>
    <row r="15628" ht="12.75" hidden="1"/>
    <row r="15629" ht="12.75" hidden="1"/>
    <row r="15630" ht="12.75" hidden="1"/>
    <row r="15631" ht="12.75" hidden="1"/>
    <row r="15632" ht="12.75" hidden="1"/>
    <row r="15633" ht="12.75" hidden="1"/>
    <row r="15634" ht="12.75" hidden="1"/>
    <row r="15635" ht="12.75" hidden="1"/>
    <row r="15636" ht="12.75" hidden="1"/>
    <row r="15637" ht="12.75" hidden="1"/>
    <row r="15638" ht="12.75" hidden="1"/>
    <row r="15639" ht="12.75" hidden="1"/>
    <row r="15640" ht="12.75" hidden="1"/>
    <row r="15641" ht="12.75" hidden="1"/>
    <row r="15642" ht="12.75" hidden="1"/>
    <row r="15643" ht="12.75" hidden="1"/>
    <row r="15644" ht="12.75" hidden="1"/>
    <row r="15645" ht="12.75" hidden="1"/>
    <row r="15646" ht="12.75" hidden="1"/>
    <row r="15647" ht="12.75" hidden="1"/>
    <row r="15648" ht="12.75" hidden="1"/>
    <row r="15649" ht="12.75" hidden="1"/>
    <row r="15650" ht="12.75" hidden="1"/>
    <row r="15651" ht="12.75" hidden="1"/>
    <row r="15652" ht="12.75" hidden="1"/>
    <row r="15653" ht="12.75" hidden="1"/>
    <row r="15654" ht="12.75" hidden="1"/>
    <row r="15655" ht="12.75" hidden="1"/>
    <row r="15656" ht="12.75" hidden="1"/>
    <row r="15657" ht="12.75" hidden="1"/>
    <row r="15658" ht="12.75" hidden="1"/>
    <row r="15659" ht="12.75" hidden="1"/>
    <row r="15660" ht="12.75" hidden="1"/>
    <row r="15661" ht="12.75" hidden="1"/>
    <row r="15662" ht="12.75" hidden="1"/>
    <row r="15663" ht="12.75" hidden="1"/>
    <row r="15664" ht="12.75" hidden="1"/>
    <row r="15665" ht="12.75" hidden="1"/>
    <row r="15666" ht="12.75" hidden="1"/>
    <row r="15667" ht="12.75" hidden="1"/>
    <row r="15668" ht="12.75" hidden="1"/>
    <row r="15669" ht="12.75" hidden="1"/>
    <row r="15670" ht="12.75" hidden="1"/>
    <row r="15671" ht="12.75" hidden="1"/>
    <row r="15672" ht="12.75" hidden="1"/>
    <row r="15673" ht="12.75" hidden="1"/>
    <row r="15674" ht="12.75" hidden="1"/>
    <row r="15675" ht="12.75" hidden="1"/>
    <row r="15676" ht="12.75" hidden="1"/>
    <row r="15677" ht="12.75" hidden="1"/>
    <row r="15678" ht="12.75" hidden="1"/>
    <row r="15679" ht="12.75" hidden="1"/>
    <row r="15680" ht="12.75" hidden="1"/>
    <row r="15681" ht="12.75" hidden="1"/>
    <row r="15682" ht="12.75" hidden="1"/>
    <row r="15683" ht="12.75" hidden="1"/>
    <row r="15684" ht="12.75" hidden="1"/>
    <row r="15685" ht="12.75" hidden="1"/>
    <row r="15686" ht="12.75" hidden="1"/>
    <row r="15687" ht="12.75" hidden="1"/>
    <row r="15688" ht="12.75" hidden="1"/>
    <row r="15689" ht="12.75" hidden="1"/>
    <row r="15690" ht="12.75" hidden="1"/>
    <row r="15691" ht="12.75" hidden="1"/>
    <row r="15692" ht="12.75" hidden="1"/>
    <row r="15693" ht="12.75" hidden="1"/>
    <row r="15694" ht="12.75" hidden="1"/>
    <row r="15695" ht="12.75" hidden="1"/>
    <row r="15696" ht="12.75" hidden="1"/>
    <row r="15697" ht="12.75" hidden="1"/>
    <row r="15698" ht="12.75" hidden="1"/>
    <row r="15699" ht="12.75" hidden="1"/>
    <row r="15700" ht="12.75" hidden="1"/>
    <row r="15701" ht="12.75" hidden="1"/>
    <row r="15702" ht="12.75" hidden="1"/>
    <row r="15703" ht="12.75" hidden="1"/>
    <row r="15704" ht="12.75" hidden="1"/>
    <row r="15705" ht="12.75" hidden="1"/>
    <row r="15706" ht="12.75" hidden="1"/>
    <row r="15707" ht="12.75" hidden="1"/>
    <row r="15708" ht="12.75" hidden="1"/>
    <row r="15709" ht="12.75" hidden="1"/>
    <row r="15710" ht="12.75" hidden="1"/>
    <row r="15711" ht="12.75" hidden="1"/>
    <row r="15712" ht="12.75" hidden="1"/>
    <row r="15713" ht="12.75" hidden="1"/>
    <row r="15714" ht="12.75" hidden="1"/>
    <row r="15715" ht="12.75" hidden="1"/>
    <row r="15716" ht="12.75" hidden="1"/>
    <row r="15717" ht="12.75" hidden="1"/>
    <row r="15718" ht="12.75" hidden="1"/>
    <row r="15719" ht="12.75" hidden="1"/>
    <row r="15720" ht="12.75" hidden="1"/>
    <row r="15721" ht="12.75" hidden="1"/>
    <row r="15722" ht="12.75" hidden="1"/>
    <row r="15723" ht="12.75" hidden="1"/>
    <row r="15724" ht="12.75" hidden="1"/>
    <row r="15725" ht="12.75" hidden="1"/>
    <row r="15726" ht="12.75" hidden="1"/>
    <row r="15727" ht="12.75" hidden="1"/>
    <row r="15728" ht="12.75" hidden="1"/>
    <row r="15729" ht="12.75" hidden="1"/>
    <row r="15730" ht="12.75" hidden="1"/>
    <row r="15731" ht="12.75" hidden="1"/>
    <row r="15732" ht="12.75" hidden="1"/>
    <row r="15733" ht="12.75" hidden="1"/>
    <row r="15734" ht="12.75" hidden="1"/>
    <row r="15735" ht="12.75" hidden="1"/>
    <row r="15736" ht="12.75" hidden="1"/>
    <row r="15737" ht="12.75" hidden="1"/>
    <row r="15738" ht="12.75" hidden="1"/>
    <row r="15739" ht="12.75" hidden="1"/>
    <row r="15740" ht="12.75" hidden="1"/>
    <row r="15741" ht="12.75" hidden="1"/>
    <row r="15742" ht="12.75" hidden="1"/>
    <row r="15743" ht="12.75" hidden="1"/>
    <row r="15744" ht="12.75" hidden="1"/>
    <row r="15745" ht="12.75" hidden="1"/>
    <row r="15746" ht="12.75" hidden="1"/>
    <row r="15747" ht="12.75" hidden="1"/>
    <row r="15748" ht="12.75" hidden="1"/>
    <row r="15749" ht="12.75" hidden="1"/>
    <row r="15750" ht="12.75" hidden="1"/>
    <row r="15751" ht="12.75" hidden="1"/>
    <row r="15752" ht="12.75" hidden="1"/>
    <row r="15753" ht="12.75" hidden="1"/>
    <row r="15754" ht="12.75" hidden="1"/>
    <row r="15755" ht="12.75" hidden="1"/>
    <row r="15756" ht="12.75" hidden="1"/>
    <row r="15757" ht="12.75" hidden="1"/>
    <row r="15758" ht="12.75" hidden="1"/>
    <row r="15759" ht="12.75" hidden="1"/>
    <row r="15760" ht="12.75" hidden="1"/>
    <row r="15761" ht="12.75" hidden="1"/>
    <row r="15762" ht="12.75" hidden="1"/>
    <row r="15763" ht="12.75" hidden="1"/>
    <row r="15764" ht="12.75" hidden="1"/>
    <row r="15765" ht="12.75" hidden="1"/>
    <row r="15766" ht="12.75" hidden="1"/>
    <row r="15767" ht="12.75" hidden="1"/>
    <row r="15768" ht="12.75" hidden="1"/>
    <row r="15769" ht="12.75" hidden="1"/>
    <row r="15770" ht="12.75" hidden="1"/>
    <row r="15771" ht="12.75" hidden="1"/>
    <row r="15772" ht="12.75" hidden="1"/>
    <row r="15773" ht="12.75" hidden="1"/>
    <row r="15774" ht="12.75" hidden="1"/>
    <row r="15775" ht="12.75" hidden="1"/>
    <row r="15776" ht="12.75" hidden="1"/>
    <row r="15777" ht="12.75" hidden="1"/>
    <row r="15778" ht="12.75" hidden="1"/>
    <row r="15779" ht="12.75" hidden="1"/>
    <row r="15780" ht="12.75" hidden="1"/>
    <row r="15781" ht="12.75" hidden="1"/>
    <row r="15782" ht="12.75" hidden="1"/>
    <row r="15783" ht="12.75" hidden="1"/>
    <row r="15784" ht="12.75" hidden="1"/>
    <row r="15785" ht="12.75" hidden="1"/>
    <row r="15786" ht="12.75" hidden="1"/>
    <row r="15787" ht="12.75" hidden="1"/>
    <row r="15788" ht="12.75" hidden="1"/>
    <row r="15789" ht="12.75" hidden="1"/>
    <row r="15790" ht="12.75" hidden="1"/>
    <row r="15791" ht="12.75" hidden="1"/>
    <row r="15792" ht="12.75" hidden="1"/>
    <row r="15793" ht="12.75" hidden="1"/>
    <row r="15794" ht="12.75" hidden="1"/>
    <row r="15795" ht="12.75" hidden="1"/>
    <row r="15796" ht="12.75" hidden="1"/>
    <row r="15797" ht="12.75" hidden="1"/>
    <row r="15798" ht="12.75" hidden="1"/>
    <row r="15799" ht="12.75" hidden="1"/>
    <row r="15800" ht="12.75" hidden="1"/>
    <row r="15801" ht="12.75" hidden="1"/>
    <row r="15802" ht="12.75" hidden="1"/>
    <row r="15803" ht="12.75" hidden="1"/>
    <row r="15804" ht="12.75" hidden="1"/>
    <row r="15805" ht="12.75" hidden="1"/>
    <row r="15806" ht="12.75" hidden="1"/>
    <row r="15807" ht="12.75" hidden="1"/>
    <row r="15808" ht="12.75" hidden="1"/>
    <row r="15809" ht="12.75" hidden="1"/>
    <row r="15810" ht="12.75" hidden="1"/>
    <row r="15811" ht="12.75" hidden="1"/>
    <row r="15812" ht="12.75" hidden="1"/>
    <row r="15813" ht="12.75" hidden="1"/>
    <row r="15814" ht="12.75" hidden="1"/>
    <row r="15815" ht="12.75" hidden="1"/>
    <row r="15816" ht="12.75" hidden="1"/>
    <row r="15817" ht="12.75" hidden="1"/>
    <row r="15818" ht="12.75" hidden="1"/>
    <row r="15819" ht="12.75" hidden="1"/>
    <row r="15820" ht="12.75" hidden="1"/>
    <row r="15821" ht="12.75" hidden="1"/>
    <row r="15822" ht="12.75" hidden="1"/>
    <row r="15823" ht="12.75" hidden="1"/>
    <row r="15824" ht="12.75" hidden="1"/>
    <row r="15825" ht="12.75" hidden="1"/>
    <row r="15826" ht="12.75" hidden="1"/>
    <row r="15827" ht="12.75" hidden="1"/>
    <row r="15828" ht="12.75" hidden="1"/>
    <row r="15829" ht="12.75" hidden="1"/>
    <row r="15830" ht="12.75" hidden="1"/>
    <row r="15831" ht="12.75" hidden="1"/>
    <row r="15832" ht="12.75" hidden="1"/>
    <row r="15833" ht="12.75" hidden="1"/>
    <row r="15834" ht="12.75" hidden="1"/>
    <row r="15835" ht="12.75" hidden="1"/>
    <row r="15836" ht="12.75" hidden="1"/>
    <row r="15837" ht="12.75" hidden="1"/>
    <row r="15838" ht="12.75" hidden="1"/>
    <row r="15839" ht="12.75" hidden="1"/>
    <row r="15840" ht="12.75" hidden="1"/>
    <row r="15841" ht="12.75" hidden="1"/>
    <row r="15842" ht="12.75" hidden="1"/>
    <row r="15843" ht="12.75" hidden="1"/>
    <row r="15844" ht="12.75" hidden="1"/>
    <row r="15845" ht="12.75" hidden="1"/>
    <row r="15846" ht="12.75" hidden="1"/>
    <row r="15847" ht="12.75" hidden="1"/>
    <row r="15848" ht="12.75" hidden="1"/>
    <row r="15849" ht="12.75" hidden="1"/>
    <row r="15850" ht="12.75" hidden="1"/>
    <row r="15851" ht="12.75" hidden="1"/>
    <row r="15852" ht="12.75" hidden="1"/>
    <row r="15853" ht="12.75" hidden="1"/>
    <row r="15854" ht="12.75" hidden="1"/>
    <row r="15855" ht="12.75" hidden="1"/>
    <row r="15856" ht="12.75" hidden="1"/>
    <row r="15857" ht="12.75" hidden="1"/>
    <row r="15858" ht="12.75" hidden="1"/>
    <row r="15859" ht="12.75" hidden="1"/>
    <row r="15860" ht="12.75" hidden="1"/>
    <row r="15861" ht="12.75" hidden="1"/>
    <row r="15862" ht="12.75" hidden="1"/>
    <row r="15863" ht="12.75" hidden="1"/>
    <row r="15864" ht="12.75" hidden="1"/>
    <row r="15865" ht="12.75" hidden="1"/>
    <row r="15866" ht="12.75" hidden="1"/>
    <row r="15867" ht="12.75" hidden="1"/>
    <row r="15868" ht="12.75" hidden="1"/>
    <row r="15869" ht="12.75" hidden="1"/>
    <row r="15870" ht="12.75" hidden="1"/>
    <row r="15871" ht="12.75" hidden="1"/>
    <row r="15872" ht="12.75" hidden="1"/>
    <row r="15873" ht="12.75" hidden="1"/>
    <row r="15874" ht="12.75" hidden="1"/>
    <row r="15875" ht="12.75" hidden="1"/>
    <row r="15876" ht="12.75" hidden="1"/>
    <row r="15877" ht="12.75" hidden="1"/>
    <row r="15878" ht="12.75" hidden="1"/>
    <row r="15879" ht="12.75" hidden="1"/>
    <row r="15880" ht="12.75" hidden="1"/>
    <row r="15881" ht="12.75" hidden="1"/>
    <row r="15882" ht="12.75" hidden="1"/>
    <row r="15883" ht="12.75" hidden="1"/>
    <row r="15884" ht="12.75" hidden="1"/>
    <row r="15885" ht="12.75" hidden="1"/>
    <row r="15886" ht="12.75" hidden="1"/>
    <row r="15887" ht="12.75" hidden="1"/>
    <row r="15888" ht="12.75" hidden="1"/>
    <row r="15889" ht="12.75" hidden="1"/>
    <row r="15890" ht="12.75" hidden="1"/>
    <row r="15891" ht="12.75" hidden="1"/>
    <row r="15892" ht="12.75" hidden="1"/>
    <row r="15893" ht="12.75" hidden="1"/>
    <row r="15894" ht="12.75" hidden="1"/>
    <row r="15895" ht="12.75" hidden="1"/>
    <row r="15896" ht="12.75" hidden="1"/>
    <row r="15897" ht="12.75" hidden="1"/>
    <row r="15898" ht="12.75" hidden="1"/>
    <row r="15899" ht="12.75" hidden="1"/>
    <row r="15900" ht="12.75" hidden="1"/>
    <row r="15901" ht="12.75" hidden="1"/>
    <row r="15902" ht="12.75" hidden="1"/>
    <row r="15903" ht="12.75" hidden="1"/>
    <row r="15904" ht="12.75" hidden="1"/>
    <row r="15905" ht="12.75" hidden="1"/>
    <row r="15906" ht="12.75" hidden="1"/>
    <row r="15907" ht="12.75" hidden="1"/>
    <row r="15908" ht="12.75" hidden="1"/>
    <row r="15909" ht="12.75" hidden="1"/>
    <row r="15910" ht="12.75" hidden="1"/>
    <row r="15911" ht="12.75" hidden="1"/>
    <row r="15912" ht="12.75" hidden="1"/>
    <row r="15913" ht="12.75" hidden="1"/>
    <row r="15914" ht="12.75" hidden="1"/>
    <row r="15915" ht="12.75" hidden="1"/>
    <row r="15916" ht="12.75" hidden="1"/>
    <row r="15917" ht="12.75" hidden="1"/>
    <row r="15918" ht="12.75" hidden="1"/>
    <row r="15919" ht="12.75" hidden="1"/>
    <row r="15920" ht="12.75" hidden="1"/>
    <row r="15921" ht="12.75" hidden="1"/>
    <row r="15922" ht="12.75" hidden="1"/>
    <row r="15923" ht="12.75" hidden="1"/>
    <row r="15924" ht="12.75" hidden="1"/>
    <row r="15925" ht="12.75" hidden="1"/>
    <row r="15926" ht="12.75" hidden="1"/>
    <row r="15927" ht="12.75" hidden="1"/>
    <row r="15928" ht="12.75" hidden="1"/>
    <row r="15929" ht="12.75" hidden="1"/>
    <row r="15930" ht="12.75" hidden="1"/>
    <row r="15931" ht="12.75" hidden="1"/>
    <row r="15932" ht="12.75" hidden="1"/>
    <row r="15933" ht="12.75" hidden="1"/>
    <row r="15934" ht="12.75" hidden="1"/>
    <row r="15935" ht="12.75" hidden="1"/>
    <row r="15936" ht="12.75" hidden="1"/>
    <row r="15937" ht="12.75" hidden="1"/>
    <row r="15938" ht="12.75" hidden="1"/>
    <row r="15939" ht="12.75" hidden="1"/>
    <row r="15940" ht="12.75" hidden="1"/>
    <row r="15941" ht="12.75" hidden="1"/>
    <row r="15942" ht="12.75" hidden="1"/>
    <row r="15943" ht="12.75" hidden="1"/>
    <row r="15944" ht="12.75" hidden="1"/>
    <row r="15945" ht="12.75" hidden="1"/>
    <row r="15946" ht="12.75" hidden="1"/>
    <row r="15947" ht="12.75" hidden="1"/>
    <row r="15948" ht="12.75" hidden="1"/>
    <row r="15949" ht="12.75" hidden="1"/>
    <row r="15950" ht="12.75" hidden="1"/>
    <row r="15951" ht="12.75" hidden="1"/>
    <row r="15952" ht="12.75" hidden="1"/>
    <row r="15953" ht="12.75" hidden="1"/>
    <row r="15954" ht="12.75" hidden="1"/>
    <row r="15955" ht="12.75" hidden="1"/>
    <row r="15956" ht="12.75" hidden="1"/>
    <row r="15957" ht="12.75" hidden="1"/>
    <row r="15958" ht="12.75" hidden="1"/>
    <row r="15959" ht="12.75" hidden="1"/>
    <row r="15960" ht="12.75" hidden="1"/>
    <row r="15961" ht="12.75" hidden="1"/>
    <row r="15962" ht="12.75" hidden="1"/>
    <row r="15963" ht="12.75" hidden="1"/>
    <row r="15964" ht="12.75" hidden="1"/>
    <row r="15965" ht="12.75" hidden="1"/>
    <row r="15966" ht="12.75" hidden="1"/>
    <row r="15967" ht="12.75" hidden="1"/>
    <row r="15968" ht="12.75" hidden="1"/>
    <row r="15969" ht="12.75" hidden="1"/>
    <row r="15970" ht="12.75" hidden="1"/>
    <row r="15971" ht="12.75" hidden="1"/>
    <row r="15972" ht="12.75" hidden="1"/>
    <row r="15973" ht="12.75" hidden="1"/>
    <row r="15974" ht="12.75" hidden="1"/>
    <row r="15975" ht="12.75" hidden="1"/>
    <row r="15976" ht="12.75" hidden="1"/>
    <row r="15977" ht="12.75" hidden="1"/>
    <row r="15978" ht="12.75" hidden="1"/>
    <row r="15979" ht="12.75" hidden="1"/>
    <row r="15980" ht="12.75" hidden="1"/>
    <row r="15981" ht="12.75" hidden="1"/>
    <row r="15982" ht="12.75" hidden="1"/>
    <row r="15983" ht="12.75" hidden="1"/>
    <row r="15984" ht="12.75" hidden="1"/>
    <row r="15985" ht="12.75" hidden="1"/>
    <row r="15986" ht="12.75" hidden="1"/>
    <row r="15987" ht="12.75" hidden="1"/>
    <row r="15988" ht="12.75" hidden="1"/>
    <row r="15989" ht="12.75" hidden="1"/>
    <row r="15990" ht="12.75" hidden="1"/>
    <row r="15991" ht="12.75" hidden="1"/>
    <row r="15992" ht="12.75" hidden="1"/>
    <row r="15993" ht="12.75" hidden="1"/>
    <row r="15994" ht="12.75" hidden="1"/>
    <row r="15995" ht="12.75" hidden="1"/>
    <row r="15996" ht="12.75" hidden="1"/>
    <row r="15997" ht="12.75" hidden="1"/>
    <row r="15998" ht="12.75" hidden="1"/>
    <row r="15999" ht="12.75" hidden="1"/>
    <row r="16000" ht="12.75" hidden="1"/>
    <row r="16001" ht="12.75" hidden="1"/>
    <row r="16002" ht="12.75" hidden="1"/>
    <row r="16003" ht="12.75" hidden="1"/>
    <row r="16004" ht="12.75" hidden="1"/>
    <row r="16005" ht="12.75" hidden="1"/>
    <row r="16006" ht="12.75" hidden="1"/>
    <row r="16007" ht="12.75" hidden="1"/>
    <row r="16008" ht="12.75" hidden="1"/>
    <row r="16009" ht="12.75" hidden="1"/>
    <row r="16010" ht="12.75" hidden="1"/>
    <row r="16011" ht="12.75" hidden="1"/>
    <row r="16012" ht="12.75" hidden="1"/>
    <row r="16013" ht="12.75" hidden="1"/>
    <row r="16014" ht="12.75" hidden="1"/>
    <row r="16015" ht="12.75" hidden="1"/>
    <row r="16016" ht="12.75" hidden="1"/>
    <row r="16017" ht="12.75" hidden="1"/>
    <row r="16018" ht="12.75" hidden="1"/>
    <row r="16019" ht="12.75" hidden="1"/>
    <row r="16020" ht="12.75" hidden="1"/>
    <row r="16021" ht="12.75" hidden="1"/>
    <row r="16022" ht="12.75" hidden="1"/>
    <row r="16023" ht="12.75" hidden="1"/>
    <row r="16024" ht="12.75" hidden="1"/>
    <row r="16025" ht="12.75" hidden="1"/>
    <row r="16026" ht="12.75" hidden="1"/>
    <row r="16027" ht="12.75" hidden="1"/>
    <row r="16028" ht="12.75" hidden="1"/>
    <row r="16029" ht="12.75" hidden="1"/>
    <row r="16030" ht="12.75" hidden="1"/>
    <row r="16031" ht="12.75" hidden="1"/>
    <row r="16032" ht="12.75" hidden="1"/>
    <row r="16033" ht="12.75" hidden="1"/>
    <row r="16034" ht="12.75" hidden="1"/>
    <row r="16035" ht="12.75" hidden="1"/>
    <row r="16036" ht="12.75" hidden="1"/>
    <row r="16037" ht="12.75" hidden="1"/>
    <row r="16038" ht="12.75" hidden="1"/>
    <row r="16039" ht="12.75" hidden="1"/>
    <row r="16040" ht="12.75" hidden="1"/>
    <row r="16041" ht="12.75" hidden="1"/>
    <row r="16042" ht="12.75" hidden="1"/>
    <row r="16043" ht="12.75" hidden="1"/>
    <row r="16044" ht="12.75" hidden="1"/>
    <row r="16045" ht="12.75" hidden="1"/>
    <row r="16046" ht="12.75" hidden="1"/>
    <row r="16047" ht="12.75" hidden="1"/>
    <row r="16048" ht="12.75" hidden="1"/>
    <row r="16049" ht="12.75" hidden="1"/>
    <row r="16050" ht="12.75" hidden="1"/>
    <row r="16051" ht="12.75" hidden="1"/>
    <row r="16052" ht="12.75" hidden="1"/>
    <row r="16053" ht="12.75" hidden="1"/>
    <row r="16054" ht="12.75" hidden="1"/>
    <row r="16055" ht="12.75" hidden="1"/>
    <row r="16056" ht="12.75" hidden="1"/>
    <row r="16057" ht="12.75" hidden="1"/>
    <row r="16058" ht="12.75" hidden="1"/>
    <row r="16059" ht="12.75" hidden="1"/>
    <row r="16060" ht="12.75" hidden="1"/>
    <row r="16061" ht="12.75" hidden="1"/>
    <row r="16062" ht="12.75" hidden="1"/>
    <row r="16063" ht="12.75" hidden="1"/>
    <row r="16064" ht="12.75" hidden="1"/>
    <row r="16065" ht="12.75" hidden="1"/>
    <row r="16066" ht="12.75" hidden="1"/>
    <row r="16067" ht="12.75" hidden="1"/>
    <row r="16068" ht="12.75" hidden="1"/>
    <row r="16069" ht="12.75" hidden="1"/>
    <row r="16070" ht="12.75" hidden="1"/>
    <row r="16071" ht="12.75" hidden="1"/>
    <row r="16072" ht="12.75" hidden="1"/>
    <row r="16073" ht="12.75" hidden="1"/>
    <row r="16074" ht="12.75" hidden="1"/>
    <row r="16075" ht="12.75" hidden="1"/>
    <row r="16076" ht="12.75" hidden="1"/>
    <row r="16077" ht="12.75" hidden="1"/>
    <row r="16078" ht="12.75" hidden="1"/>
    <row r="16079" ht="12.75" hidden="1"/>
    <row r="16080" ht="12.75" hidden="1"/>
    <row r="16081" ht="12.75" hidden="1"/>
    <row r="16082" ht="12.75" hidden="1"/>
    <row r="16083" ht="12.75" hidden="1"/>
    <row r="16084" ht="12.75" hidden="1"/>
    <row r="16085" ht="12.75" hidden="1"/>
    <row r="16086" ht="12.75" hidden="1"/>
    <row r="16087" ht="12.75" hidden="1"/>
    <row r="16088" ht="12.75" hidden="1"/>
    <row r="16089" ht="12.75" hidden="1"/>
    <row r="16090" ht="12.75" hidden="1"/>
    <row r="16091" ht="12.75" hidden="1"/>
    <row r="16092" ht="12.75" hidden="1"/>
    <row r="16093" ht="12.75" hidden="1"/>
    <row r="16094" ht="12.75" hidden="1"/>
    <row r="16095" ht="12.75" hidden="1"/>
    <row r="16096" ht="12.75" hidden="1"/>
    <row r="16097" ht="12.75" hidden="1"/>
    <row r="16098" ht="12.75" hidden="1"/>
    <row r="16099" ht="12.75" hidden="1"/>
    <row r="16100" ht="12.75" hidden="1"/>
    <row r="16101" ht="12.75" hidden="1"/>
    <row r="16102" ht="12.75" hidden="1"/>
    <row r="16103" ht="12.75" hidden="1"/>
    <row r="16104" ht="12.75" hidden="1"/>
    <row r="16105" ht="12.75" hidden="1"/>
    <row r="16106" ht="12.75" hidden="1"/>
    <row r="16107" ht="12.75" hidden="1"/>
    <row r="16108" ht="12.75" hidden="1"/>
    <row r="16109" ht="12.75" hidden="1"/>
    <row r="16110" ht="12.75" hidden="1"/>
    <row r="16111" ht="12.75" hidden="1"/>
    <row r="16112" ht="12.75" hidden="1"/>
    <row r="16113" ht="12.75" hidden="1"/>
    <row r="16114" ht="12.75" hidden="1"/>
    <row r="16115" ht="12.75" hidden="1"/>
    <row r="16116" ht="12.75" hidden="1"/>
    <row r="16117" ht="12.75" hidden="1"/>
    <row r="16118" ht="12.75" hidden="1"/>
    <row r="16119" ht="12.75" hidden="1"/>
    <row r="16120" ht="12.75" hidden="1"/>
    <row r="16121" ht="12.75" hidden="1"/>
    <row r="16122" ht="12.75" hidden="1"/>
    <row r="16123" ht="12.75" hidden="1"/>
    <row r="16124" ht="12.75" hidden="1"/>
    <row r="16125" ht="12.75" hidden="1"/>
    <row r="16126" ht="12.75" hidden="1"/>
    <row r="16127" ht="12.75" hidden="1"/>
    <row r="16128" ht="12.75" hidden="1"/>
    <row r="16129" ht="12.75" hidden="1"/>
    <row r="16130" ht="12.75" hidden="1"/>
    <row r="16131" ht="12.75" hidden="1"/>
    <row r="16132" ht="12.75" hidden="1"/>
    <row r="16133" ht="12.75" hidden="1"/>
    <row r="16134" ht="12.75" hidden="1"/>
    <row r="16135" ht="12.75" hidden="1"/>
    <row r="16136" ht="12.75" hidden="1"/>
    <row r="16137" ht="12.75" hidden="1"/>
    <row r="16138" ht="12.75" hidden="1"/>
    <row r="16139" ht="12.75" hidden="1"/>
    <row r="16140" ht="12.75" hidden="1"/>
    <row r="16141" ht="12.75" hidden="1"/>
    <row r="16142" ht="12.75" hidden="1"/>
    <row r="16143" ht="12.75" hidden="1"/>
    <row r="16144" ht="12.75" hidden="1"/>
    <row r="16145" ht="12.75" hidden="1"/>
    <row r="16146" ht="12.75" hidden="1"/>
    <row r="16147" ht="12.75" hidden="1"/>
    <row r="16148" ht="12.75" hidden="1"/>
    <row r="16149" ht="12.75" hidden="1"/>
    <row r="16150" ht="12.75" hidden="1"/>
    <row r="16151" ht="12.75" hidden="1"/>
    <row r="16152" ht="12.75" hidden="1"/>
    <row r="16153" ht="12.75" hidden="1"/>
    <row r="16154" ht="12.75" hidden="1"/>
    <row r="16155" ht="12.75" hidden="1"/>
    <row r="16156" ht="12.75" hidden="1"/>
    <row r="16157" ht="12.75" hidden="1"/>
    <row r="16158" ht="12.75" hidden="1"/>
    <row r="16159" ht="12.75" hidden="1"/>
    <row r="16160" ht="12.75" hidden="1"/>
    <row r="16161" ht="12.75" hidden="1"/>
    <row r="16162" ht="12.75" hidden="1"/>
    <row r="16163" ht="12.75" hidden="1"/>
    <row r="16164" ht="12.75" hidden="1"/>
    <row r="16165" ht="12.75" hidden="1"/>
    <row r="16166" ht="12.75" hidden="1"/>
    <row r="16167" ht="12.75" hidden="1"/>
    <row r="16168" ht="12.75" hidden="1"/>
    <row r="16169" ht="12.75" hidden="1"/>
    <row r="16170" ht="12.75" hidden="1"/>
    <row r="16171" ht="12.75" hidden="1"/>
    <row r="16172" ht="12.75" hidden="1"/>
    <row r="16173" ht="12.75" hidden="1"/>
    <row r="16174" ht="12.75" hidden="1"/>
    <row r="16175" ht="12.75" hidden="1"/>
    <row r="16176" ht="12.75" hidden="1"/>
    <row r="16177" ht="12.75" hidden="1"/>
    <row r="16178" ht="12.75" hidden="1"/>
    <row r="16179" ht="12.75" hidden="1"/>
    <row r="16180" ht="12.75" hidden="1"/>
    <row r="16181" ht="12.75" hidden="1"/>
    <row r="16182" ht="12.75" hidden="1"/>
    <row r="16183" ht="12.75" hidden="1"/>
    <row r="16184" ht="12.75" hidden="1"/>
    <row r="16185" ht="12.75" hidden="1"/>
    <row r="16186" ht="12.75" hidden="1"/>
    <row r="16187" ht="12.75" hidden="1"/>
    <row r="16188" ht="12.75" hidden="1"/>
    <row r="16189" ht="12.75" hidden="1"/>
    <row r="16190" ht="12.75" hidden="1"/>
    <row r="16191" ht="12.75" hidden="1"/>
    <row r="16192" ht="12.75" hidden="1"/>
    <row r="16193" ht="12.75" hidden="1"/>
    <row r="16194" ht="12.75" hidden="1"/>
    <row r="16195" ht="12.75" hidden="1"/>
    <row r="16196" ht="12.75" hidden="1"/>
    <row r="16197" ht="12.75" hidden="1"/>
    <row r="16198" ht="12.75" hidden="1"/>
    <row r="16199" ht="12.75" hidden="1"/>
    <row r="16200" ht="12.75" hidden="1"/>
    <row r="16201" ht="12.75" hidden="1"/>
    <row r="16202" ht="12.75" hidden="1"/>
    <row r="16203" ht="12.75" hidden="1"/>
    <row r="16204" ht="12.75" hidden="1"/>
    <row r="16205" ht="12.75" hidden="1"/>
    <row r="16206" ht="12.75" hidden="1"/>
    <row r="16207" ht="12.75" hidden="1"/>
    <row r="16208" ht="12.75" hidden="1"/>
    <row r="16209" ht="12.75" hidden="1"/>
    <row r="16210" ht="12.75" hidden="1"/>
    <row r="16211" ht="12.75" hidden="1"/>
    <row r="16212" ht="12.75" hidden="1"/>
    <row r="16213" ht="12.75" hidden="1"/>
    <row r="16214" ht="12.75" hidden="1"/>
    <row r="16215" ht="12.75" hidden="1"/>
    <row r="16216" ht="12.75" hidden="1"/>
    <row r="16217" ht="12.75" hidden="1"/>
    <row r="16218" ht="12.75" hidden="1"/>
    <row r="16219" ht="12.75" hidden="1"/>
    <row r="16220" ht="12.75" hidden="1"/>
    <row r="16221" ht="12.75" hidden="1"/>
    <row r="16222" ht="12.75" hidden="1"/>
    <row r="16223" ht="12.75" hidden="1"/>
    <row r="16224" ht="12.75" hidden="1"/>
    <row r="16225" ht="12.75" hidden="1"/>
    <row r="16226" ht="12.75" hidden="1"/>
    <row r="16227" ht="12.75" hidden="1"/>
    <row r="16228" ht="12.75" hidden="1"/>
    <row r="16229" ht="12.75" hidden="1"/>
    <row r="16230" ht="12.75" hidden="1"/>
    <row r="16231" ht="12.75" hidden="1"/>
    <row r="16232" ht="12.75" hidden="1"/>
    <row r="16233" ht="12.75" hidden="1"/>
    <row r="16234" ht="12.75" hidden="1"/>
    <row r="16235" ht="12.75" hidden="1"/>
    <row r="16236" ht="12.75" hidden="1"/>
    <row r="16237" ht="12.75" hidden="1"/>
    <row r="16238" ht="12.75" hidden="1"/>
    <row r="16239" ht="12.75" hidden="1"/>
    <row r="16240" ht="12.75" hidden="1"/>
    <row r="16241" ht="12.75" hidden="1"/>
    <row r="16242" ht="12.75" hidden="1"/>
    <row r="16243" ht="12.75" hidden="1"/>
    <row r="16244" ht="12.75" hidden="1"/>
    <row r="16245" ht="12.75" hidden="1"/>
    <row r="16246" ht="12.75" hidden="1"/>
    <row r="16247" ht="12.75" hidden="1"/>
    <row r="16248" ht="12.75" hidden="1"/>
    <row r="16249" ht="12.75" hidden="1"/>
    <row r="16250" ht="12.75" hidden="1"/>
    <row r="16251" ht="12.75" hidden="1"/>
    <row r="16252" ht="12.75" hidden="1"/>
    <row r="16253" ht="12.75" hidden="1"/>
    <row r="16254" ht="12.75" hidden="1"/>
    <row r="16255" ht="12.75" hidden="1"/>
    <row r="16256" ht="12.75" hidden="1"/>
    <row r="16257" ht="12.75" hidden="1"/>
    <row r="16258" ht="12.75" hidden="1"/>
    <row r="16259" ht="12.75" hidden="1"/>
    <row r="16260" ht="12.75" hidden="1"/>
    <row r="16261" ht="12.75" hidden="1"/>
    <row r="16262" ht="12.75" hidden="1"/>
    <row r="16263" ht="12.75" hidden="1"/>
    <row r="16264" ht="12.75" hidden="1"/>
    <row r="16265" ht="12.75" hidden="1"/>
    <row r="16266" ht="12.75" hidden="1"/>
    <row r="16267" ht="12.75" hidden="1"/>
    <row r="16268" ht="12.75" hidden="1"/>
    <row r="16269" ht="12.75" hidden="1"/>
    <row r="16270" ht="12.75" hidden="1"/>
    <row r="16271" ht="12.75" hidden="1"/>
    <row r="16272" ht="12.75" hidden="1"/>
    <row r="16273" ht="12.75" hidden="1"/>
    <row r="16274" ht="12.75" hidden="1"/>
    <row r="16275" ht="12.75" hidden="1"/>
    <row r="16276" ht="12.75" hidden="1"/>
    <row r="16277" ht="12.75" hidden="1"/>
    <row r="16278" ht="12.75" hidden="1"/>
    <row r="16279" ht="12.75" hidden="1"/>
    <row r="16280" ht="12.75" hidden="1"/>
    <row r="16281" ht="12.75" hidden="1"/>
    <row r="16282" ht="12.75" hidden="1"/>
    <row r="16283" ht="12.75" hidden="1"/>
    <row r="16284" ht="12.75" hidden="1"/>
    <row r="16285" ht="12.75" hidden="1"/>
    <row r="16286" ht="12.75" hidden="1"/>
    <row r="16287" ht="12.75" hidden="1"/>
    <row r="16288" ht="12.75" hidden="1"/>
    <row r="16289" ht="12.75" hidden="1"/>
    <row r="16290" ht="12.75" hidden="1"/>
    <row r="16291" ht="12.75" hidden="1"/>
    <row r="16292" ht="12.75" hidden="1"/>
    <row r="16293" ht="12.75" hidden="1"/>
    <row r="16294" ht="12.75" hidden="1"/>
    <row r="16295" ht="12.75" hidden="1"/>
    <row r="16296" ht="12.75" hidden="1"/>
    <row r="16297" ht="12.75" hidden="1"/>
    <row r="16298" ht="12.75" hidden="1"/>
    <row r="16299" ht="12.75" hidden="1"/>
    <row r="16300" ht="12.75" hidden="1"/>
    <row r="16301" ht="12.75" hidden="1"/>
    <row r="16302" ht="12.75" hidden="1"/>
    <row r="16303" ht="12.75" hidden="1"/>
    <row r="16304" ht="12.75" hidden="1"/>
    <row r="16305" ht="12.75" hidden="1"/>
    <row r="16306" ht="12.75" hidden="1"/>
    <row r="16307" ht="12.75" hidden="1"/>
    <row r="16308" ht="12.75" hidden="1"/>
    <row r="16309" ht="12.75" hidden="1"/>
    <row r="16310" ht="12.75" hidden="1"/>
    <row r="16311" ht="12.75" hidden="1"/>
    <row r="16312" ht="12.75" hidden="1"/>
    <row r="16313" ht="12.75" hidden="1"/>
    <row r="16314" ht="12.75" hidden="1"/>
    <row r="16315" ht="12.75" hidden="1"/>
    <row r="16316" ht="12.75" hidden="1"/>
    <row r="16317" ht="12.75" hidden="1"/>
    <row r="16318" ht="12.75" hidden="1"/>
    <row r="16319" ht="12.75" hidden="1"/>
    <row r="16320" ht="12.75" hidden="1"/>
    <row r="16321" ht="12.75" hidden="1"/>
    <row r="16322" ht="12.75" hidden="1"/>
    <row r="16323" ht="12.75" hidden="1"/>
    <row r="16324" ht="12.75" hidden="1"/>
    <row r="16325" ht="12.75" hidden="1"/>
    <row r="16326" ht="12.75" hidden="1"/>
    <row r="16327" ht="12.75" hidden="1"/>
    <row r="16328" ht="12.75" hidden="1"/>
    <row r="16329" ht="12.75" hidden="1"/>
    <row r="16330" ht="12.75" hidden="1"/>
    <row r="16331" ht="12.75" hidden="1"/>
    <row r="16332" ht="12.75" hidden="1"/>
    <row r="16333" ht="12.75" hidden="1"/>
    <row r="16334" ht="12.75" hidden="1"/>
    <row r="16335" ht="12.75" hidden="1"/>
    <row r="16336" ht="12.75" hidden="1"/>
    <row r="16337" ht="12.75" hidden="1"/>
    <row r="16338" ht="12.75" hidden="1"/>
    <row r="16339" ht="12.75" hidden="1"/>
    <row r="16340" ht="12.75" hidden="1"/>
    <row r="16341" ht="12.75" hidden="1"/>
    <row r="16342" ht="12.75" hidden="1"/>
    <row r="16343" ht="12.75" hidden="1"/>
    <row r="16344" ht="12.75" hidden="1"/>
    <row r="16345" ht="12.75" hidden="1"/>
    <row r="16346" ht="12.75" hidden="1"/>
    <row r="16347" ht="12.75" hidden="1"/>
    <row r="16348" ht="12.75" hidden="1"/>
    <row r="16349" ht="12.75" hidden="1"/>
    <row r="16350" ht="12.75" hidden="1"/>
    <row r="16351" ht="12.75" hidden="1"/>
    <row r="16352" ht="12.75" hidden="1"/>
    <row r="16353" ht="12.75" hidden="1"/>
    <row r="16354" ht="12.75" hidden="1"/>
    <row r="16355" ht="12.75" hidden="1"/>
    <row r="16356" ht="12.75" hidden="1"/>
    <row r="16357" ht="12.75" hidden="1"/>
    <row r="16358" ht="12.75" hidden="1"/>
    <row r="16359" ht="12.75" hidden="1"/>
    <row r="16360" ht="12.75" hidden="1"/>
    <row r="16361" ht="12.75" hidden="1"/>
    <row r="16362" ht="12.75" hidden="1"/>
    <row r="16363" ht="12.75" hidden="1"/>
    <row r="16364" ht="12.75" hidden="1"/>
    <row r="16365" ht="12.75" hidden="1"/>
    <row r="16366" ht="12.75" hidden="1"/>
    <row r="16367" ht="12.75" hidden="1"/>
    <row r="16368" ht="12.75" hidden="1"/>
    <row r="16369" ht="12.75" hidden="1"/>
    <row r="16370" ht="12.75" hidden="1"/>
    <row r="16371" ht="12.75" hidden="1"/>
    <row r="16372" ht="12.75" hidden="1"/>
    <row r="16373" ht="12.75" hidden="1"/>
    <row r="16374" ht="12.75" hidden="1"/>
    <row r="16375" ht="12.75" hidden="1"/>
    <row r="16376" ht="12.75" hidden="1"/>
    <row r="16377" ht="12.75" hidden="1"/>
    <row r="16378" ht="12.75" hidden="1"/>
    <row r="16379" ht="12.75" hidden="1"/>
    <row r="16380" ht="12.75" hidden="1"/>
    <row r="16381" ht="12.75" hidden="1"/>
    <row r="16382" ht="12.75" hidden="1"/>
    <row r="16383" ht="12.75" hidden="1"/>
    <row r="16384" ht="12.75" hidden="1"/>
    <row r="16385" ht="12.75" hidden="1"/>
    <row r="16386" ht="12.75" hidden="1"/>
    <row r="16387" ht="12.75" hidden="1"/>
    <row r="16388" ht="12.75" hidden="1"/>
    <row r="16389" ht="12.75" hidden="1"/>
    <row r="16390" ht="12.75" hidden="1"/>
    <row r="16391" ht="12.75" hidden="1"/>
    <row r="16392" ht="12.75" hidden="1"/>
    <row r="16393" ht="12.75" hidden="1"/>
    <row r="16394" ht="12.75" hidden="1"/>
    <row r="16395" ht="12.75" hidden="1"/>
    <row r="16396" ht="12.75" hidden="1"/>
    <row r="16397" ht="12.75" hidden="1"/>
    <row r="16398" ht="12.75" hidden="1"/>
    <row r="16399" ht="12.75" hidden="1"/>
    <row r="16400" ht="12.75" hidden="1"/>
    <row r="16401" ht="12.75" hidden="1"/>
    <row r="16402" ht="12.75" hidden="1"/>
    <row r="16403" ht="12.75" hidden="1"/>
    <row r="16404" ht="12.75" hidden="1"/>
    <row r="16405" ht="12.75" hidden="1"/>
    <row r="16406" ht="12.75" hidden="1"/>
    <row r="16407" ht="12.75" hidden="1"/>
    <row r="16408" ht="12.75" hidden="1"/>
    <row r="16409" ht="12.75" hidden="1"/>
    <row r="16410" ht="12.75" hidden="1"/>
    <row r="16411" ht="12.75" hidden="1"/>
    <row r="16412" ht="12.75" hidden="1"/>
    <row r="16413" ht="12.75" hidden="1"/>
    <row r="16414" ht="12.75" hidden="1"/>
    <row r="16415" ht="12.75" hidden="1"/>
    <row r="16416" ht="12.75" hidden="1"/>
    <row r="16417" ht="12.75" hidden="1"/>
    <row r="16418" ht="12.75" hidden="1"/>
    <row r="16419" ht="12.75" hidden="1"/>
    <row r="16420" ht="12.75" hidden="1"/>
    <row r="16421" ht="12.75" hidden="1"/>
    <row r="16422" ht="12.75" hidden="1"/>
    <row r="16423" ht="12.75" hidden="1"/>
    <row r="16424" ht="12.75" hidden="1"/>
    <row r="16425" ht="12.75" hidden="1"/>
    <row r="16426" ht="12.75" hidden="1"/>
    <row r="16427" ht="12.75" hidden="1"/>
    <row r="16428" ht="12.75" hidden="1"/>
    <row r="16429" ht="12.75" hidden="1"/>
    <row r="16430" ht="12.75" hidden="1"/>
    <row r="16431" ht="12.75" hidden="1"/>
    <row r="16432" ht="12.75" hidden="1"/>
    <row r="16433" ht="12.75" hidden="1"/>
    <row r="16434" ht="12.75" hidden="1"/>
    <row r="16435" ht="12.75" hidden="1"/>
    <row r="16436" ht="12.75" hidden="1"/>
    <row r="16437" ht="12.75" hidden="1"/>
    <row r="16438" ht="12.75" hidden="1"/>
    <row r="16439" ht="12.75" hidden="1"/>
    <row r="16440" ht="12.75" hidden="1"/>
    <row r="16441" ht="12.75" hidden="1"/>
    <row r="16442" ht="12.75" hidden="1"/>
    <row r="16443" ht="12.75" hidden="1"/>
    <row r="16444" ht="12.75" hidden="1"/>
    <row r="16445" ht="12.75" hidden="1"/>
    <row r="16446" ht="12.75" hidden="1"/>
    <row r="16447" ht="12.75" hidden="1"/>
    <row r="16448" ht="12.75" hidden="1"/>
    <row r="16449" ht="12.75" hidden="1"/>
    <row r="16450" ht="12.75" hidden="1"/>
    <row r="16451" ht="12.75" hidden="1"/>
    <row r="16452" ht="12.75" hidden="1"/>
    <row r="16453" ht="12.75" hidden="1"/>
    <row r="16454" ht="12.75" hidden="1"/>
    <row r="16455" ht="12.75" hidden="1"/>
    <row r="16456" ht="12.75" hidden="1"/>
    <row r="16457" ht="12.75" hidden="1"/>
    <row r="16458" ht="12.75" hidden="1"/>
    <row r="16459" ht="12.75" hidden="1"/>
    <row r="16460" ht="12.75" hidden="1"/>
    <row r="16461" ht="12.75" hidden="1"/>
    <row r="16462" ht="12.75" hidden="1"/>
    <row r="16463" ht="12.75" hidden="1"/>
    <row r="16464" ht="12.75" hidden="1"/>
    <row r="16465" ht="12.75" hidden="1"/>
    <row r="16466" ht="12.75" hidden="1"/>
    <row r="16467" ht="12.75" hidden="1"/>
    <row r="16468" ht="12.75" hidden="1"/>
    <row r="16469" ht="12.75" hidden="1"/>
    <row r="16470" ht="12.75" hidden="1"/>
    <row r="16471" ht="12.75" hidden="1"/>
    <row r="16472" ht="12.75" hidden="1"/>
    <row r="16473" ht="12.75" hidden="1"/>
    <row r="16474" ht="12.75" hidden="1"/>
    <row r="16475" ht="12.75" hidden="1"/>
    <row r="16476" ht="12.75" hidden="1"/>
    <row r="16477" ht="12.75" hidden="1"/>
    <row r="16478" ht="12.75" hidden="1"/>
    <row r="16479" ht="12.75" hidden="1"/>
    <row r="16480" ht="12.75" hidden="1"/>
    <row r="16481" ht="12.75" hidden="1"/>
    <row r="16482" ht="12.75" hidden="1"/>
    <row r="16483" ht="12.75" hidden="1"/>
    <row r="16484" ht="12.75" hidden="1"/>
    <row r="16485" ht="12.75" hidden="1"/>
    <row r="16486" ht="12.75" hidden="1"/>
    <row r="16487" ht="12.75" hidden="1"/>
    <row r="16488" ht="12.75" hidden="1"/>
    <row r="16489" ht="12.75" hidden="1"/>
    <row r="16490" ht="12.75" hidden="1"/>
    <row r="16491" ht="12.75" hidden="1"/>
    <row r="16492" ht="12.75" hidden="1"/>
    <row r="16493" ht="12.75" hidden="1"/>
    <row r="16494" ht="12.75" hidden="1"/>
    <row r="16495" ht="12.75" hidden="1"/>
    <row r="16496" ht="12.75" hidden="1"/>
    <row r="16497" ht="12.75" hidden="1"/>
    <row r="16498" ht="12.75" hidden="1"/>
    <row r="16499" ht="12.75" hidden="1"/>
    <row r="16500" ht="12.75" hidden="1"/>
    <row r="16501" ht="12.75" hidden="1"/>
    <row r="16502" ht="12.75" hidden="1"/>
    <row r="16503" ht="12.75" hidden="1"/>
    <row r="16504" ht="12.75" hidden="1"/>
    <row r="16505" ht="12.75" hidden="1"/>
    <row r="16506" ht="12.75" hidden="1"/>
    <row r="16507" ht="12.75" hidden="1"/>
    <row r="16508" ht="12.75" hidden="1"/>
    <row r="16509" ht="12.75" hidden="1"/>
    <row r="16510" ht="12.75" hidden="1"/>
    <row r="16511" ht="12.75" hidden="1"/>
    <row r="16512" ht="12.75" hidden="1"/>
    <row r="16513" ht="12.75" hidden="1"/>
    <row r="16514" ht="12.75" hidden="1"/>
    <row r="16515" ht="12.75" hidden="1"/>
    <row r="16516" ht="12.75" hidden="1"/>
    <row r="16517" ht="12.75" hidden="1"/>
    <row r="16518" ht="12.75" hidden="1"/>
    <row r="16519" ht="12.75" hidden="1"/>
    <row r="16520" ht="12.75" hidden="1"/>
    <row r="16521" ht="12.75" hidden="1"/>
    <row r="16522" ht="12.75" hidden="1"/>
    <row r="16523" ht="12.75" hidden="1"/>
    <row r="16524" ht="12.75" hidden="1"/>
    <row r="16525" ht="12.75" hidden="1"/>
    <row r="16526" ht="12.75" hidden="1"/>
    <row r="16527" ht="12.75" hidden="1"/>
    <row r="16528" ht="12.75" hidden="1"/>
    <row r="16529" ht="12.75" hidden="1"/>
    <row r="16530" ht="12.75" hidden="1"/>
    <row r="16531" ht="12.75" hidden="1"/>
    <row r="16532" ht="12.75" hidden="1"/>
    <row r="16533" ht="12.75" hidden="1"/>
    <row r="16534" ht="12.75" hidden="1"/>
    <row r="16535" ht="12.75" hidden="1"/>
    <row r="16536" ht="12.75" hidden="1"/>
    <row r="16537" ht="12.75" hidden="1"/>
    <row r="16538" ht="12.75" hidden="1"/>
    <row r="16539" ht="12.75" hidden="1"/>
    <row r="16540" ht="12.75" hidden="1"/>
    <row r="16541" ht="12.75" hidden="1"/>
    <row r="16542" ht="12.75" hidden="1"/>
    <row r="16543" ht="12.75" hidden="1"/>
    <row r="16544" ht="12.75" hidden="1"/>
    <row r="16545" ht="12.75" hidden="1"/>
    <row r="16546" ht="12.75" hidden="1"/>
    <row r="16547" ht="12.75" hidden="1"/>
    <row r="16548" ht="12.75" hidden="1"/>
    <row r="16549" ht="12.75" hidden="1"/>
    <row r="16550" ht="12.75" hidden="1"/>
    <row r="16551" ht="12.75" hidden="1"/>
    <row r="16552" ht="12.75" hidden="1"/>
    <row r="16553" ht="12.75" hidden="1"/>
    <row r="16554" ht="12.75" hidden="1"/>
    <row r="16555" ht="12.75" hidden="1"/>
    <row r="16556" ht="12.75" hidden="1"/>
    <row r="16557" ht="12.75" hidden="1"/>
    <row r="16558" ht="12.75" hidden="1"/>
    <row r="16559" ht="12.75" hidden="1"/>
    <row r="16560" ht="12.75" hidden="1"/>
    <row r="16561" ht="12.75" hidden="1"/>
    <row r="16562" ht="12.75" hidden="1"/>
    <row r="16563" ht="12.75" hidden="1"/>
    <row r="16564" ht="12.75" hidden="1"/>
    <row r="16565" ht="12.75" hidden="1"/>
    <row r="16566" ht="12.75" hidden="1"/>
    <row r="16567" ht="12.75" hidden="1"/>
    <row r="16568" ht="12.75" hidden="1"/>
    <row r="16569" ht="12.75" hidden="1"/>
    <row r="16570" ht="12.75" hidden="1"/>
    <row r="16571" ht="12.75" hidden="1"/>
    <row r="16572" ht="12.75" hidden="1"/>
    <row r="16573" ht="12.75" hidden="1"/>
    <row r="16574" ht="12.75" hidden="1"/>
    <row r="16575" ht="12.75" hidden="1"/>
    <row r="16576" ht="12.75" hidden="1"/>
    <row r="16577" ht="12.75" hidden="1"/>
    <row r="16578" ht="12.75" hidden="1"/>
    <row r="16579" ht="12.75" hidden="1"/>
    <row r="16580" ht="12.75" hidden="1"/>
    <row r="16581" ht="12.75" hidden="1"/>
    <row r="16582" ht="12.75" hidden="1"/>
    <row r="16583" ht="12.75" hidden="1"/>
    <row r="16584" ht="12.75" hidden="1"/>
    <row r="16585" ht="12.75" hidden="1"/>
    <row r="16586" ht="12.75" hidden="1"/>
    <row r="16587" ht="12.75" hidden="1"/>
    <row r="16588" ht="12.75" hidden="1"/>
    <row r="16589" ht="12.75" hidden="1"/>
    <row r="16590" ht="12.75" hidden="1"/>
    <row r="16591" ht="12.75" hidden="1"/>
    <row r="16592" ht="12.75" hidden="1"/>
    <row r="16593" ht="12.75" hidden="1"/>
    <row r="16594" ht="12.75" hidden="1"/>
    <row r="16595" ht="12.75" hidden="1"/>
    <row r="16596" ht="12.75" hidden="1"/>
    <row r="16597" ht="12.75" hidden="1"/>
    <row r="16598" ht="12.75" hidden="1"/>
    <row r="16599" ht="12.75" hidden="1"/>
    <row r="16600" ht="12.75" hidden="1"/>
    <row r="16601" ht="12.75" hidden="1"/>
    <row r="16602" ht="12.75" hidden="1"/>
    <row r="16603" ht="12.75" hidden="1"/>
    <row r="16604" ht="12.75" hidden="1"/>
    <row r="16605" ht="12.75" hidden="1"/>
    <row r="16606" ht="12.75" hidden="1"/>
    <row r="16607" ht="12.75" hidden="1"/>
    <row r="16608" ht="12.75" hidden="1"/>
    <row r="16609" ht="12.75" hidden="1"/>
    <row r="16610" ht="12.75" hidden="1"/>
    <row r="16611" ht="12.75" hidden="1"/>
    <row r="16612" ht="12.75" hidden="1"/>
    <row r="16613" ht="12.75" hidden="1"/>
    <row r="16614" ht="12.75" hidden="1"/>
    <row r="16615" ht="12.75" hidden="1"/>
    <row r="16616" ht="12.75" hidden="1"/>
    <row r="16617" ht="12.75" hidden="1"/>
    <row r="16618" ht="12.75" hidden="1"/>
    <row r="16619" ht="12.75" hidden="1"/>
    <row r="16620" ht="12.75" hidden="1"/>
    <row r="16621" ht="12.75" hidden="1"/>
    <row r="16622" ht="12.75" hidden="1"/>
    <row r="16623" ht="12.75" hidden="1"/>
    <row r="16624" ht="12.75" hidden="1"/>
    <row r="16625" ht="12.75" hidden="1"/>
    <row r="16626" ht="12.75" hidden="1"/>
    <row r="16627" ht="12.75" hidden="1"/>
    <row r="16628" ht="12.75" hidden="1"/>
    <row r="16629" ht="12.75" hidden="1"/>
    <row r="16630" ht="12.75" hidden="1"/>
    <row r="16631" ht="12.75" hidden="1"/>
    <row r="16632" ht="12.75" hidden="1"/>
    <row r="16633" ht="12.75" hidden="1"/>
    <row r="16634" ht="12.75" hidden="1"/>
    <row r="16635" ht="12.75" hidden="1"/>
    <row r="16636" ht="12.75" hidden="1"/>
    <row r="16637" ht="12.75" hidden="1"/>
    <row r="16638" ht="12.75" hidden="1"/>
    <row r="16639" ht="12.75" hidden="1"/>
    <row r="16640" ht="12.75" hidden="1"/>
    <row r="16641" ht="12.75" hidden="1"/>
    <row r="16642" ht="12.75" hidden="1"/>
    <row r="16643" ht="12.75" hidden="1"/>
    <row r="16644" ht="12.75" hidden="1"/>
    <row r="16645" ht="12.75" hidden="1"/>
    <row r="16646" ht="12.75" hidden="1"/>
    <row r="16647" ht="12.75" hidden="1"/>
    <row r="16648" ht="12.75" hidden="1"/>
    <row r="16649" ht="12.75" hidden="1"/>
    <row r="16650" ht="12.75" hidden="1"/>
    <row r="16651" ht="12.75" hidden="1"/>
    <row r="16652" ht="12.75" hidden="1"/>
    <row r="16653" ht="12.75" hidden="1"/>
    <row r="16654" ht="12.75" hidden="1"/>
    <row r="16655" ht="12.75" hidden="1"/>
    <row r="16656" ht="12.75" hidden="1"/>
    <row r="16657" ht="12.75" hidden="1"/>
    <row r="16658" ht="12.75" hidden="1"/>
    <row r="16659" ht="12.75" hidden="1"/>
    <row r="16660" ht="12.75" hidden="1"/>
    <row r="16661" ht="12.75" hidden="1"/>
    <row r="16662" ht="12.75" hidden="1"/>
    <row r="16663" ht="12.75" hidden="1"/>
    <row r="16664" ht="12.75" hidden="1"/>
    <row r="16665" ht="12.75" hidden="1"/>
    <row r="16666" ht="12.75" hidden="1"/>
    <row r="16667" ht="12.75" hidden="1"/>
    <row r="16668" ht="12.75" hidden="1"/>
    <row r="16669" ht="12.75" hidden="1"/>
    <row r="16670" ht="12.75" hidden="1"/>
    <row r="16671" ht="12.75" hidden="1"/>
    <row r="16672" ht="12.75" hidden="1"/>
    <row r="16673" ht="12.75" hidden="1"/>
    <row r="16674" ht="12.75" hidden="1"/>
    <row r="16675" ht="12.75" hidden="1"/>
    <row r="16676" ht="12.75" hidden="1"/>
    <row r="16677" ht="12.75" hidden="1"/>
    <row r="16678" ht="12.75" hidden="1"/>
    <row r="16679" ht="12.75" hidden="1"/>
    <row r="16680" ht="12.75" hidden="1"/>
    <row r="16681" ht="12.75" hidden="1"/>
    <row r="16682" ht="12.75" hidden="1"/>
    <row r="16683" ht="12.75" hidden="1"/>
    <row r="16684" ht="12.75" hidden="1"/>
    <row r="16685" ht="12.75" hidden="1"/>
    <row r="16686" ht="12.75" hidden="1"/>
    <row r="16687" ht="12.75" hidden="1"/>
    <row r="16688" ht="12.75" hidden="1"/>
    <row r="16689" ht="12.75" hidden="1"/>
    <row r="16690" ht="12.75" hidden="1"/>
    <row r="16691" ht="12.75" hidden="1"/>
    <row r="16692" ht="12.75" hidden="1"/>
    <row r="16693" ht="12.75" hidden="1"/>
    <row r="16694" ht="12.75" hidden="1"/>
    <row r="16695" ht="12.75" hidden="1"/>
    <row r="16696" ht="12.75" hidden="1"/>
    <row r="16697" ht="12.75" hidden="1"/>
    <row r="16698" ht="12.75" hidden="1"/>
    <row r="16699" ht="12.75" hidden="1"/>
    <row r="16700" ht="12.75" hidden="1"/>
    <row r="16701" ht="12.75" hidden="1"/>
    <row r="16702" ht="12.75" hidden="1"/>
    <row r="16703" ht="12.75" hidden="1"/>
    <row r="16704" ht="12.75" hidden="1"/>
    <row r="16705" ht="12.75" hidden="1"/>
    <row r="16706" ht="12.75" hidden="1"/>
    <row r="16707" ht="12.75" hidden="1"/>
    <row r="16708" ht="12.75" hidden="1"/>
    <row r="16709" ht="12.75" hidden="1"/>
    <row r="16710" ht="12.75" hidden="1"/>
    <row r="16711" ht="12.75" hidden="1"/>
    <row r="16712" ht="12.75" hidden="1"/>
    <row r="16713" ht="12.75" hidden="1"/>
    <row r="16714" ht="12.75" hidden="1"/>
    <row r="16715" ht="12.75" hidden="1"/>
    <row r="16716" ht="12.75" hidden="1"/>
    <row r="16717" ht="12.75" hidden="1"/>
    <row r="16718" ht="12.75" hidden="1"/>
    <row r="16719" ht="12.75" hidden="1"/>
    <row r="16720" ht="12.75" hidden="1"/>
    <row r="16721" ht="12.75" hidden="1"/>
    <row r="16722" ht="12.75" hidden="1"/>
    <row r="16723" ht="12.75" hidden="1"/>
    <row r="16724" ht="12.75" hidden="1"/>
    <row r="16725" ht="12.75" hidden="1"/>
    <row r="16726" ht="12.75" hidden="1"/>
    <row r="16727" ht="12.75" hidden="1"/>
    <row r="16728" ht="12.75" hidden="1"/>
    <row r="16729" ht="12.75" hidden="1"/>
    <row r="16730" ht="12.75" hidden="1"/>
    <row r="16731" ht="12.75" hidden="1"/>
    <row r="16732" ht="12.75" hidden="1"/>
    <row r="16733" ht="12.75" hidden="1"/>
    <row r="16734" ht="12.75" hidden="1"/>
    <row r="16735" ht="12.75" hidden="1"/>
    <row r="16736" ht="12.75" hidden="1"/>
    <row r="16737" ht="12.75" hidden="1"/>
    <row r="16738" ht="12.75" hidden="1"/>
    <row r="16739" ht="12.75" hidden="1"/>
    <row r="16740" ht="12.75" hidden="1"/>
    <row r="16741" ht="12.75" hidden="1"/>
    <row r="16742" ht="12.75" hidden="1"/>
    <row r="16743" ht="12.75" hidden="1"/>
    <row r="16744" ht="12.75" hidden="1"/>
    <row r="16745" ht="12.75" hidden="1"/>
    <row r="16746" ht="12.75" hidden="1"/>
    <row r="16747" ht="12.75" hidden="1"/>
    <row r="16748" ht="12.75" hidden="1"/>
    <row r="16749" ht="12.75" hidden="1"/>
    <row r="16750" ht="12.75" hidden="1"/>
    <row r="16751" ht="12.75" hidden="1"/>
    <row r="16752" ht="12.75" hidden="1"/>
    <row r="16753" ht="12.75" hidden="1"/>
    <row r="16754" ht="12.75" hidden="1"/>
    <row r="16755" ht="12.75" hidden="1"/>
    <row r="16756" ht="12.75" hidden="1"/>
    <row r="16757" ht="12.75" hidden="1"/>
    <row r="16758" ht="12.75" hidden="1"/>
    <row r="16759" ht="12.75" hidden="1"/>
    <row r="16760" ht="12.75" hidden="1"/>
    <row r="16761" ht="12.75" hidden="1"/>
    <row r="16762" ht="12.75" hidden="1"/>
    <row r="16763" ht="12.75" hidden="1"/>
    <row r="16764" ht="12.75" hidden="1"/>
    <row r="16765" ht="12.75" hidden="1"/>
    <row r="16766" ht="12.75" hidden="1"/>
    <row r="16767" ht="12.75" hidden="1"/>
    <row r="16768" ht="12.75" hidden="1"/>
    <row r="16769" ht="12.75" hidden="1"/>
    <row r="16770" ht="12.75" hidden="1"/>
    <row r="16771" ht="12.75" hidden="1"/>
    <row r="16772" ht="12.75" hidden="1"/>
    <row r="16773" ht="12.75" hidden="1"/>
    <row r="16774" ht="12.75" hidden="1"/>
    <row r="16775" ht="12.75" hidden="1"/>
    <row r="16776" ht="12.75" hidden="1"/>
    <row r="16777" ht="12.75" hidden="1"/>
    <row r="16778" ht="12.75" hidden="1"/>
    <row r="16779" ht="12.75" hidden="1"/>
    <row r="16780" ht="12.75" hidden="1"/>
    <row r="16781" ht="12.75" hidden="1"/>
    <row r="16782" ht="12.75" hidden="1"/>
    <row r="16783" ht="12.75" hidden="1"/>
    <row r="16784" ht="12.75" hidden="1"/>
    <row r="16785" ht="12.75" hidden="1"/>
    <row r="16786" ht="12.75" hidden="1"/>
    <row r="16787" ht="12.75" hidden="1"/>
    <row r="16788" ht="12.75" hidden="1"/>
    <row r="16789" ht="12.75" hidden="1"/>
    <row r="16790" ht="12.75" hidden="1"/>
    <row r="16791" ht="12.75" hidden="1"/>
    <row r="16792" ht="12.75" hidden="1"/>
    <row r="16793" ht="12.75" hidden="1"/>
    <row r="16794" ht="12.75" hidden="1"/>
    <row r="16795" ht="12.75" hidden="1"/>
    <row r="16796" ht="12.75" hidden="1"/>
    <row r="16797" ht="12.75" hidden="1"/>
    <row r="16798" ht="12.75" hidden="1"/>
    <row r="16799" ht="12.75" hidden="1"/>
    <row r="16800" ht="12.75" hidden="1"/>
    <row r="16801" ht="12.75" hidden="1"/>
    <row r="16802" ht="12.75" hidden="1"/>
    <row r="16803" ht="12.75" hidden="1"/>
    <row r="16804" ht="12.75" hidden="1"/>
    <row r="16805" ht="12.75" hidden="1"/>
    <row r="16806" ht="12.75" hidden="1"/>
    <row r="16807" ht="12.75" hidden="1"/>
    <row r="16808" ht="12.75" hidden="1"/>
    <row r="16809" ht="12.75" hidden="1"/>
    <row r="16810" ht="12.75" hidden="1"/>
    <row r="16811" ht="12.75" hidden="1"/>
    <row r="16812" ht="12.75" hidden="1"/>
    <row r="16813" ht="12.75" hidden="1"/>
    <row r="16814" ht="12.75" hidden="1"/>
    <row r="16815" ht="12.75" hidden="1"/>
    <row r="16816" ht="12.75" hidden="1"/>
    <row r="16817" ht="12.75" hidden="1"/>
    <row r="16818" ht="12.75" hidden="1"/>
    <row r="16819" ht="12.75" hidden="1"/>
    <row r="16820" ht="12.75" hidden="1"/>
    <row r="16821" ht="12.75" hidden="1"/>
    <row r="16822" ht="12.75" hidden="1"/>
    <row r="16823" ht="12.75" hidden="1"/>
    <row r="16824" ht="12.75" hidden="1"/>
    <row r="16825" ht="12.75" hidden="1"/>
    <row r="16826" ht="12.75" hidden="1"/>
    <row r="16827" ht="12.75" hidden="1"/>
    <row r="16828" ht="12.75" hidden="1"/>
    <row r="16829" ht="12.75" hidden="1"/>
    <row r="16830" ht="12.75" hidden="1"/>
    <row r="16831" ht="12.75" hidden="1"/>
    <row r="16832" ht="12.75" hidden="1"/>
    <row r="16833" ht="12.75" hidden="1"/>
    <row r="16834" ht="12.75" hidden="1"/>
    <row r="16835" ht="12.75" hidden="1"/>
    <row r="16836" ht="12.75" hidden="1"/>
    <row r="16837" ht="12.75" hidden="1"/>
    <row r="16838" ht="12.75" hidden="1"/>
    <row r="16839" ht="12.75" hidden="1"/>
    <row r="16840" ht="12.75" hidden="1"/>
    <row r="16841" ht="12.75" hidden="1"/>
    <row r="16842" ht="12.75" hidden="1"/>
    <row r="16843" ht="12.75" hidden="1"/>
    <row r="16844" ht="12.75" hidden="1"/>
    <row r="16845" ht="12.75" hidden="1"/>
    <row r="16846" ht="12.75" hidden="1"/>
    <row r="16847" ht="12.75" hidden="1"/>
    <row r="16848" ht="12.75" hidden="1"/>
    <row r="16849" ht="12.75" hidden="1"/>
    <row r="16850" ht="12.75" hidden="1"/>
    <row r="16851" ht="12.75" hidden="1"/>
    <row r="16852" ht="12.75" hidden="1"/>
    <row r="16853" ht="12.75" hidden="1"/>
    <row r="16854" ht="12.75" hidden="1"/>
    <row r="16855" ht="12.75" hidden="1"/>
    <row r="16856" ht="12.75" hidden="1"/>
    <row r="16857" ht="12.75" hidden="1"/>
    <row r="16858" ht="12.75" hidden="1"/>
    <row r="16859" ht="12.75" hidden="1"/>
    <row r="16860" ht="12.75" hidden="1"/>
    <row r="16861" ht="12.75" hidden="1"/>
    <row r="16862" ht="12.75" hidden="1"/>
    <row r="16863" ht="12.75" hidden="1"/>
    <row r="16864" ht="12.75" hidden="1"/>
    <row r="16865" ht="12.75" hidden="1"/>
    <row r="16866" ht="12.75" hidden="1"/>
    <row r="16867" ht="12.75" hidden="1"/>
    <row r="16868" ht="12.75" hidden="1"/>
    <row r="16869" ht="12.75" hidden="1"/>
    <row r="16870" ht="12.75" hidden="1"/>
    <row r="16871" ht="12.75" hidden="1"/>
    <row r="16872" ht="12.75" hidden="1"/>
    <row r="16873" ht="12.75" hidden="1"/>
    <row r="16874" ht="12.75" hidden="1"/>
    <row r="16875" ht="12.75" hidden="1"/>
    <row r="16876" ht="12.75" hidden="1"/>
    <row r="16877" ht="12.75" hidden="1"/>
    <row r="16878" ht="12.75" hidden="1"/>
    <row r="16879" ht="12.75" hidden="1"/>
    <row r="16880" ht="12.75" hidden="1"/>
    <row r="16881" ht="12.75" hidden="1"/>
    <row r="16882" ht="12.75" hidden="1"/>
    <row r="16883" ht="12.75" hidden="1"/>
    <row r="16884" ht="12.75" hidden="1"/>
    <row r="16885" ht="12.75" hidden="1"/>
    <row r="16886" ht="12.75" hidden="1"/>
    <row r="16887" ht="12.75" hidden="1"/>
    <row r="16888" ht="12.75" hidden="1"/>
    <row r="16889" ht="12.75" hidden="1"/>
    <row r="16890" ht="12.75" hidden="1"/>
    <row r="16891" ht="12.75" hidden="1"/>
    <row r="16892" ht="12.75" hidden="1"/>
    <row r="16893" ht="12.75" hidden="1"/>
    <row r="16894" ht="12.75" hidden="1"/>
    <row r="16895" ht="12.75" hidden="1"/>
    <row r="16896" ht="12.75" hidden="1"/>
    <row r="16897" ht="12.75" hidden="1"/>
    <row r="16898" ht="12.75" hidden="1"/>
    <row r="16899" ht="12.75" hidden="1"/>
    <row r="16900" ht="12.75" hidden="1"/>
    <row r="16901" ht="12.75" hidden="1"/>
    <row r="16902" ht="12.75" hidden="1"/>
    <row r="16903" ht="12.75" hidden="1"/>
    <row r="16904" ht="12.75" hidden="1"/>
    <row r="16905" ht="12.75" hidden="1"/>
    <row r="16906" ht="12.75" hidden="1"/>
    <row r="16907" ht="12.75" hidden="1"/>
    <row r="16908" ht="12.75" hidden="1"/>
    <row r="16909" ht="12.75" hidden="1"/>
    <row r="16910" ht="12.75" hidden="1"/>
    <row r="16911" ht="12.75" hidden="1"/>
    <row r="16912" ht="12.75" hidden="1"/>
    <row r="16913" ht="12.75" hidden="1"/>
    <row r="16914" ht="12.75" hidden="1"/>
    <row r="16915" ht="12.75" hidden="1"/>
    <row r="16916" ht="12.75" hidden="1"/>
    <row r="16917" ht="12.75" hidden="1"/>
    <row r="16918" ht="12.75" hidden="1"/>
    <row r="16919" ht="12.75" hidden="1"/>
    <row r="16920" ht="12.75" hidden="1"/>
    <row r="16921" ht="12.75" hidden="1"/>
    <row r="16922" ht="12.75" hidden="1"/>
    <row r="16923" ht="12.75" hidden="1"/>
    <row r="16924" ht="12.75" hidden="1"/>
    <row r="16925" ht="12.75" hidden="1"/>
    <row r="16926" ht="12.75" hidden="1"/>
    <row r="16927" ht="12.75" hidden="1"/>
    <row r="16928" ht="12.75" hidden="1"/>
    <row r="16929" ht="12.75" hidden="1"/>
    <row r="16930" ht="12.75" hidden="1"/>
    <row r="16931" ht="12.75" hidden="1"/>
    <row r="16932" ht="12.75" hidden="1"/>
    <row r="16933" ht="12.75" hidden="1"/>
    <row r="16934" ht="12.75" hidden="1"/>
    <row r="16935" ht="12.75" hidden="1"/>
    <row r="16936" ht="12.75" hidden="1"/>
    <row r="16937" ht="12.75" hidden="1"/>
    <row r="16938" ht="12.75" hidden="1"/>
    <row r="16939" ht="12.75" hidden="1"/>
    <row r="16940" ht="12.75" hidden="1"/>
    <row r="16941" ht="12.75" hidden="1"/>
    <row r="16942" ht="12.75" hidden="1"/>
    <row r="16943" ht="12.75" hidden="1"/>
    <row r="16944" ht="12.75" hidden="1"/>
    <row r="16945" ht="12.75" hidden="1"/>
    <row r="16946" ht="12.75" hidden="1"/>
    <row r="16947" ht="12.75" hidden="1"/>
    <row r="16948" ht="12.75" hidden="1"/>
    <row r="16949" ht="12.75" hidden="1"/>
    <row r="16950" ht="12.75" hidden="1"/>
    <row r="16951" ht="12.75" hidden="1"/>
    <row r="16952" ht="12.75" hidden="1"/>
    <row r="16953" ht="12.75" hidden="1"/>
    <row r="16954" ht="12.75" hidden="1"/>
    <row r="16955" ht="12.75" hidden="1"/>
    <row r="16956" ht="12.75" hidden="1"/>
    <row r="16957" ht="12.75" hidden="1"/>
    <row r="16958" ht="12.75" hidden="1"/>
    <row r="16959" ht="12.75" hidden="1"/>
    <row r="16960" ht="12.75" hidden="1"/>
    <row r="16961" ht="12.75" hidden="1"/>
    <row r="16962" ht="12.75" hidden="1"/>
    <row r="16963" ht="12.75" hidden="1"/>
    <row r="16964" ht="12.75" hidden="1"/>
    <row r="16965" ht="12.75" hidden="1"/>
    <row r="16966" ht="12.75" hidden="1"/>
    <row r="16967" ht="12.75" hidden="1"/>
    <row r="16968" ht="12.75" hidden="1"/>
    <row r="16969" ht="12.75" hidden="1"/>
    <row r="16970" ht="12.75" hidden="1"/>
    <row r="16971" ht="12.75" hidden="1"/>
    <row r="16972" ht="12.75" hidden="1"/>
    <row r="16973" ht="12.75" hidden="1"/>
    <row r="16974" ht="12.75" hidden="1"/>
    <row r="16975" ht="12.75" hidden="1"/>
    <row r="16976" ht="12.75" hidden="1"/>
    <row r="16977" ht="12.75" hidden="1"/>
    <row r="16978" ht="12.75" hidden="1"/>
    <row r="16979" ht="12.75" hidden="1"/>
    <row r="16980" ht="12.75" hidden="1"/>
    <row r="16981" ht="12.75" hidden="1"/>
    <row r="16982" ht="12.75" hidden="1"/>
    <row r="16983" ht="12.75" hidden="1"/>
    <row r="16984" ht="12.75" hidden="1"/>
    <row r="16985" ht="12.75" hidden="1"/>
    <row r="16986" ht="12.75" hidden="1"/>
    <row r="16987" ht="12.75" hidden="1"/>
    <row r="16988" ht="12.75" hidden="1"/>
    <row r="16989" ht="12.75" hidden="1"/>
    <row r="16990" ht="12.75" hidden="1"/>
    <row r="16991" ht="12.75" hidden="1"/>
    <row r="16992" ht="12.75" hidden="1"/>
    <row r="16993" ht="12.75" hidden="1"/>
    <row r="16994" ht="12.75" hidden="1"/>
    <row r="16995" ht="12.75" hidden="1"/>
    <row r="16996" ht="12.75" hidden="1"/>
    <row r="16997" ht="12.75" hidden="1"/>
    <row r="16998" ht="12.75" hidden="1"/>
    <row r="16999" ht="12.75" hidden="1"/>
    <row r="17000" ht="12.75" hidden="1"/>
    <row r="17001" ht="12.75" hidden="1"/>
    <row r="17002" ht="12.75" hidden="1"/>
    <row r="17003" ht="12.75" hidden="1"/>
    <row r="17004" ht="12.75" hidden="1"/>
    <row r="17005" ht="12.75" hidden="1"/>
    <row r="17006" ht="12.75" hidden="1"/>
    <row r="17007" ht="12.75" hidden="1"/>
    <row r="17008" ht="12.75" hidden="1"/>
    <row r="17009" ht="12.75" hidden="1"/>
    <row r="17010" ht="12.75" hidden="1"/>
    <row r="17011" ht="12.75" hidden="1"/>
    <row r="17012" ht="12.75" hidden="1"/>
    <row r="17013" ht="12.75" hidden="1"/>
    <row r="17014" ht="12.75" hidden="1"/>
    <row r="17015" ht="12.75" hidden="1"/>
    <row r="17016" ht="12.75" hidden="1"/>
    <row r="17017" ht="12.75" hidden="1"/>
    <row r="17018" ht="12.75" hidden="1"/>
    <row r="17019" ht="12.75" hidden="1"/>
    <row r="17020" ht="12.75" hidden="1"/>
    <row r="17021" ht="12.75" hidden="1"/>
    <row r="17022" ht="12.75" hidden="1"/>
    <row r="17023" ht="12.75" hidden="1"/>
    <row r="17024" ht="12.75" hidden="1"/>
    <row r="17025" ht="12.75" hidden="1"/>
    <row r="17026" ht="12.75" hidden="1"/>
    <row r="17027" ht="12.75" hidden="1"/>
    <row r="17028" ht="12.75" hidden="1"/>
    <row r="17029" ht="12.75" hidden="1"/>
    <row r="17030" ht="12.75" hidden="1"/>
    <row r="17031" ht="12.75" hidden="1"/>
    <row r="17032" ht="12.75" hidden="1"/>
    <row r="17033" ht="12.75" hidden="1"/>
    <row r="17034" ht="12.75" hidden="1"/>
    <row r="17035" ht="12.75" hidden="1"/>
    <row r="17036" ht="12.75" hidden="1"/>
    <row r="17037" ht="12.75" hidden="1"/>
    <row r="17038" ht="12.75" hidden="1"/>
    <row r="17039" ht="12.75" hidden="1"/>
    <row r="17040" ht="12.75" hidden="1"/>
    <row r="17041" ht="12.75" hidden="1"/>
    <row r="17042" ht="12.75" hidden="1"/>
    <row r="17043" ht="12.75" hidden="1"/>
    <row r="17044" ht="12.75" hidden="1"/>
    <row r="17045" ht="12.75" hidden="1"/>
    <row r="17046" ht="12.75" hidden="1"/>
    <row r="17047" ht="12.75" hidden="1"/>
    <row r="17048" ht="12.75" hidden="1"/>
    <row r="17049" ht="12.75" hidden="1"/>
    <row r="17050" ht="12.75" hidden="1"/>
    <row r="17051" ht="12.75" hidden="1"/>
    <row r="17052" ht="12.75" hidden="1"/>
    <row r="17053" ht="12.75" hidden="1"/>
    <row r="17054" ht="12.75" hidden="1"/>
    <row r="17055" ht="12.75" hidden="1"/>
    <row r="17056" ht="12.75" hidden="1"/>
    <row r="17057" ht="12.75" hidden="1"/>
    <row r="17058" ht="12.75" hidden="1"/>
    <row r="17059" ht="12.75" hidden="1"/>
    <row r="17060" ht="12.75" hidden="1"/>
    <row r="17061" ht="12.75" hidden="1"/>
    <row r="17062" ht="12.75" hidden="1"/>
    <row r="17063" ht="12.75" hidden="1"/>
    <row r="17064" ht="12.75" hidden="1"/>
    <row r="17065" ht="12.75" hidden="1"/>
    <row r="17066" ht="12.75" hidden="1"/>
    <row r="17067" ht="12.75" hidden="1"/>
    <row r="17068" ht="12.75" hidden="1"/>
    <row r="17069" ht="12.75" hidden="1"/>
    <row r="17070" ht="12.75" hidden="1"/>
    <row r="17071" ht="12.75" hidden="1"/>
    <row r="17072" ht="12.75" hidden="1"/>
    <row r="17073" ht="12.75" hidden="1"/>
    <row r="17074" ht="12.75" hidden="1"/>
    <row r="17075" ht="12.75" hidden="1"/>
    <row r="17076" ht="12.75" hidden="1"/>
    <row r="17077" ht="12.75" hidden="1"/>
    <row r="17078" ht="12.75" hidden="1"/>
    <row r="17079" ht="12.75" hidden="1"/>
    <row r="17080" ht="12.75" hidden="1"/>
    <row r="17081" ht="12.75" hidden="1"/>
    <row r="17082" ht="12.75" hidden="1"/>
    <row r="17083" ht="12.75" hidden="1"/>
    <row r="17084" ht="12.75" hidden="1"/>
    <row r="17085" ht="12.75" hidden="1"/>
    <row r="17086" ht="12.75" hidden="1"/>
    <row r="17087" ht="12.75" hidden="1"/>
    <row r="17088" ht="12.75" hidden="1"/>
    <row r="17089" ht="12.75" hidden="1"/>
    <row r="17090" ht="12.75" hidden="1"/>
    <row r="17091" ht="12.75" hidden="1"/>
    <row r="17092" ht="12.75" hidden="1"/>
    <row r="17093" ht="12.75" hidden="1"/>
    <row r="17094" ht="12.75" hidden="1"/>
    <row r="17095" ht="12.75" hidden="1"/>
    <row r="17096" ht="12.75" hidden="1"/>
    <row r="17097" ht="12.75" hidden="1"/>
    <row r="17098" ht="12.75" hidden="1"/>
    <row r="17099" ht="12.75" hidden="1"/>
    <row r="17100" ht="12.75" hidden="1"/>
    <row r="17101" ht="12.75" hidden="1"/>
    <row r="17102" ht="12.75" hidden="1"/>
    <row r="17103" ht="12.75" hidden="1"/>
    <row r="17104" ht="12.75" hidden="1"/>
    <row r="17105" ht="12.75" hidden="1"/>
    <row r="17106" ht="12.75" hidden="1"/>
    <row r="17107" ht="12.75" hidden="1"/>
    <row r="17108" ht="12.75" hidden="1"/>
    <row r="17109" ht="12.75" hidden="1"/>
    <row r="17110" ht="12.75" hidden="1"/>
    <row r="17111" ht="12.75" hidden="1"/>
    <row r="17112" ht="12.75" hidden="1"/>
    <row r="17113" ht="12.75" hidden="1"/>
    <row r="17114" ht="12.75" hidden="1"/>
    <row r="17115" ht="12.75" hidden="1"/>
    <row r="17116" ht="12.75" hidden="1"/>
    <row r="17117" ht="12.75" hidden="1"/>
    <row r="17118" ht="12.75" hidden="1"/>
    <row r="17119" ht="12.75" hidden="1"/>
    <row r="17120" ht="12.75" hidden="1"/>
    <row r="17121" ht="12.75" hidden="1"/>
    <row r="17122" ht="12.75" hidden="1"/>
    <row r="17123" ht="12.75" hidden="1"/>
    <row r="17124" ht="12.75" hidden="1"/>
    <row r="17125" ht="12.75" hidden="1"/>
    <row r="17126" ht="12.75" hidden="1"/>
    <row r="17127" ht="12.75" hidden="1"/>
    <row r="17128" ht="12.75" hidden="1"/>
    <row r="17129" ht="12.75" hidden="1"/>
    <row r="17130" ht="12.75" hidden="1"/>
    <row r="17131" ht="12.75" hidden="1"/>
    <row r="17132" ht="12.75" hidden="1"/>
    <row r="17133" ht="12.75" hidden="1"/>
    <row r="17134" ht="12.75" hidden="1"/>
    <row r="17135" ht="12.75" hidden="1"/>
    <row r="17136" ht="12.75" hidden="1"/>
    <row r="17137" ht="12.75" hidden="1"/>
    <row r="17138" ht="12.75" hidden="1"/>
    <row r="17139" ht="12.75" hidden="1"/>
    <row r="17140" ht="12.75" hidden="1"/>
    <row r="17141" ht="12.75" hidden="1"/>
    <row r="17142" ht="12.75" hidden="1"/>
    <row r="17143" ht="12.75" hidden="1"/>
    <row r="17144" ht="12.75" hidden="1"/>
    <row r="17145" ht="12.75" hidden="1"/>
    <row r="17146" ht="12.75" hidden="1"/>
    <row r="17147" ht="12.75" hidden="1"/>
    <row r="17148" ht="12.75" hidden="1"/>
    <row r="17149" ht="12.75" hidden="1"/>
    <row r="17150" ht="12.75" hidden="1"/>
    <row r="17151" ht="12.75" hidden="1"/>
    <row r="17152" ht="12.75" hidden="1"/>
    <row r="17153" ht="12.75" hidden="1"/>
    <row r="17154" ht="12.75" hidden="1"/>
    <row r="17155" ht="12.75" hidden="1"/>
    <row r="17156" ht="12.75" hidden="1"/>
    <row r="17157" ht="12.75" hidden="1"/>
    <row r="17158" ht="12.75" hidden="1"/>
    <row r="17159" ht="12.75" hidden="1"/>
    <row r="17160" ht="12.75" hidden="1"/>
    <row r="17161" ht="12.75" hidden="1"/>
    <row r="17162" ht="12.75" hidden="1"/>
    <row r="17163" ht="12.75" hidden="1"/>
    <row r="17164" ht="12.75" hidden="1"/>
    <row r="17165" ht="12.75" hidden="1"/>
    <row r="17166" ht="12.75" hidden="1"/>
    <row r="17167" ht="12.75" hidden="1"/>
    <row r="17168" ht="12.75" hidden="1"/>
    <row r="17169" ht="12.75" hidden="1"/>
    <row r="17170" ht="12.75" hidden="1"/>
    <row r="17171" ht="12.75" hidden="1"/>
    <row r="17172" ht="12.75" hidden="1"/>
    <row r="17173" ht="12.75" hidden="1"/>
    <row r="17174" ht="12.75" hidden="1"/>
  </sheetData>
  <sheetProtection password="FA84" sheet="1" objects="1" scenarios="1"/>
  <mergeCells count="14">
    <mergeCell ref="B25:B34"/>
    <mergeCell ref="D37:F41"/>
    <mergeCell ref="M66:M68"/>
    <mergeCell ref="N66:N68"/>
    <mergeCell ref="C43:E53"/>
    <mergeCell ref="B19:B24"/>
    <mergeCell ref="G18:H21"/>
    <mergeCell ref="G26:H26"/>
    <mergeCell ref="B18:E18"/>
    <mergeCell ref="D29:E29"/>
    <mergeCell ref="D20:E20"/>
    <mergeCell ref="D22:E22"/>
    <mergeCell ref="D23:E23"/>
    <mergeCell ref="C35:E35"/>
  </mergeCells>
  <printOptions/>
  <pageMargins left="0.75" right="0.75" top="1" bottom="1" header="0.5" footer="0.5"/>
  <pageSetup horizontalDpi="600" verticalDpi="600" orientation="portrait" paperSize="9" r:id="rId1"/>
  <ignoredErrors>
    <ignoredError sqref="D31:E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Kardemir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Feridun Dengizek</dc:creator>
  <cp:keywords/>
  <dc:description/>
  <cp:lastModifiedBy>Feridun Dengizek</cp:lastModifiedBy>
  <dcterms:created xsi:type="dcterms:W3CDTF">2015-02-03T10:20:58Z</dcterms:created>
  <dcterms:modified xsi:type="dcterms:W3CDTF">2015-02-16T07:34:31Z</dcterms:modified>
  <cp:category/>
  <cp:version/>
  <cp:contentType/>
  <cp:contentStatus/>
</cp:coreProperties>
</file>